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705" tabRatio="934" firstSheet="2" activeTab="8"/>
  </bookViews>
  <sheets>
    <sheet name="1.환경오염물질 배출사업장(환경청소과)" sheetId="10" r:id="rId1"/>
    <sheet name="2.환경오염배출사업장 단속 및 행정조치(환경청소과)" sheetId="11" r:id="rId2"/>
    <sheet name="3.쓰레기 수거(환경청소과)" sheetId="5" r:id="rId3"/>
    <sheet name="4.생활폐기물(시 자원순환과)" sheetId="12" r:id="rId4"/>
    <sheet name="5.폐기물 재활용률(시 자원순환과)" sheetId="6" r:id="rId5"/>
    <sheet name="6.하수및분뇨발생량및처리현황(건설안전과, 환경청소과)" sheetId="7" r:id="rId6"/>
    <sheet name="7.하수종말처리장(시 물산업과)" sheetId="8" r:id="rId7"/>
    <sheet name="8.1일 1인당 오수 발생량(시 물산업과)" sheetId="9" r:id="rId8"/>
    <sheet name="9.대기오염(환경청소과)" sheetId="4" r:id="rId9"/>
  </sheets>
  <definedNames>
    <definedName name="_xlnm.Print_Area" localSheetId="0">'1.환경오염물질 배출사업장(환경청소과)'!$A$1:$N$31</definedName>
    <definedName name="_xlnm.Print_Area" localSheetId="1">'2.환경오염배출사업장 단속 및 행정조치(환경청소과)'!$A$1:$M$14</definedName>
    <definedName name="_xlnm.Print_Area" localSheetId="2">'3.쓰레기 수거(환경청소과)'!$A$1:$AW$23</definedName>
    <definedName name="_xlnm.Print_Area" localSheetId="3">'4.생활폐기물(시 자원순환과)'!$A$1:$F$14</definedName>
    <definedName name="_xlnm.Print_Area" localSheetId="4">'5.폐기물 재활용률(시 자원순환과)'!$A$1:$N$16</definedName>
    <definedName name="_xlnm.Print_Area" localSheetId="5">'6.하수및분뇨발생량및처리현황(건설안전과, 환경청소과)'!$A$1:$AG$15</definedName>
    <definedName name="_xlnm.Print_Area" localSheetId="6">'7.하수종말처리장(시 물산업과)'!$A$1:$Z$21</definedName>
    <definedName name="_xlnm.Print_Area" localSheetId="8">'9.대기오염(환경청소과)'!$A$1:$G$25</definedName>
  </definedNames>
  <calcPr calcId="145621"/>
</workbook>
</file>

<file path=xl/calcChain.xml><?xml version="1.0" encoding="utf-8"?>
<calcChain xmlns="http://schemas.openxmlformats.org/spreadsheetml/2006/main">
  <c r="H19" i="8" l="1"/>
  <c r="D19" i="8"/>
  <c r="H18" i="8"/>
  <c r="D18" i="8"/>
  <c r="O16" i="5" l="1"/>
  <c r="AF16" i="5" l="1"/>
  <c r="AA16" i="5"/>
  <c r="U16" i="5"/>
  <c r="P16" i="5"/>
  <c r="N16" i="5"/>
  <c r="M16" i="5"/>
  <c r="L16" i="5"/>
  <c r="K16" i="5"/>
  <c r="F16" i="5"/>
  <c r="AF15" i="5"/>
  <c r="AA15" i="5"/>
  <c r="U15" i="5"/>
  <c r="P15" i="5"/>
  <c r="O15" i="5"/>
  <c r="N15" i="5"/>
  <c r="M15" i="5"/>
  <c r="L15" i="5"/>
  <c r="K15" i="5"/>
  <c r="AF14" i="5"/>
  <c r="AA14" i="5"/>
  <c r="U14" i="5"/>
  <c r="P14" i="5"/>
  <c r="O14" i="5"/>
  <c r="N14" i="5"/>
  <c r="M14" i="5"/>
  <c r="L14" i="5"/>
  <c r="K14" i="5"/>
  <c r="AF13" i="5"/>
  <c r="AA13" i="5"/>
  <c r="U13" i="5"/>
  <c r="P13" i="5"/>
  <c r="O13" i="5"/>
  <c r="N13" i="5"/>
  <c r="M13" i="5"/>
  <c r="L13" i="5"/>
  <c r="K13" i="5"/>
  <c r="AF12" i="5"/>
  <c r="AA12" i="5"/>
  <c r="U12" i="5"/>
  <c r="P12" i="5"/>
  <c r="O12" i="5"/>
  <c r="N12" i="5"/>
  <c r="M12" i="5"/>
  <c r="L12" i="5"/>
  <c r="K12" i="5"/>
  <c r="AF11" i="5"/>
  <c r="AA11" i="5"/>
  <c r="U11" i="5"/>
  <c r="P11" i="5"/>
  <c r="O11" i="5"/>
  <c r="N11" i="5"/>
  <c r="M11" i="5"/>
  <c r="L11" i="5"/>
  <c r="K11" i="5"/>
  <c r="J11" i="5" l="1"/>
  <c r="H11" i="5" s="1"/>
  <c r="J15" i="5"/>
  <c r="H15" i="5" s="1"/>
  <c r="G14" i="5"/>
  <c r="J14" i="5"/>
  <c r="H14" i="5" s="1"/>
  <c r="G16" i="5"/>
  <c r="G11" i="5"/>
  <c r="I11" i="5" s="1"/>
  <c r="J12" i="5"/>
  <c r="H12" i="5" s="1"/>
  <c r="J16" i="5"/>
  <c r="H16" i="5" s="1"/>
  <c r="G12" i="5"/>
  <c r="J13" i="5"/>
  <c r="H13" i="5" s="1"/>
  <c r="G13" i="5"/>
  <c r="G15" i="5"/>
  <c r="I15" i="5" l="1"/>
  <c r="I16" i="5"/>
  <c r="I14" i="5"/>
  <c r="I12" i="5"/>
  <c r="I13" i="5"/>
  <c r="H17" i="8"/>
  <c r="D17" i="8"/>
  <c r="H16" i="8"/>
  <c r="D16" i="8"/>
  <c r="D8" i="9" l="1"/>
  <c r="D7" i="9"/>
  <c r="D6" i="9"/>
  <c r="D5" i="9"/>
  <c r="H15" i="8"/>
  <c r="D15" i="8"/>
  <c r="H10" i="7"/>
  <c r="E10" i="7"/>
  <c r="C8" i="6"/>
  <c r="B8" i="6" s="1"/>
  <c r="H8" i="10"/>
  <c r="B8" i="10"/>
  <c r="H7" i="10"/>
</calcChain>
</file>

<file path=xl/comments1.xml><?xml version="1.0" encoding="utf-8"?>
<comments xmlns="http://schemas.openxmlformats.org/spreadsheetml/2006/main">
  <authors>
    <author>user</author>
  </authors>
  <commentList>
    <comment ref="G11" authorId="0">
      <text>
        <r>
          <rPr>
            <sz val="9"/>
            <color indexed="81"/>
            <rFont val="돋움"/>
            <family val="3"/>
            <charset val="129"/>
          </rPr>
          <t>배출량값이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처리량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않음
</t>
        </r>
        <r>
          <rPr>
            <sz val="9"/>
            <color indexed="81"/>
            <rFont val="Tahoma"/>
            <family val="2"/>
          </rPr>
          <t xml:space="preserve">-&gt; </t>
        </r>
        <r>
          <rPr>
            <sz val="9"/>
            <color indexed="81"/>
            <rFont val="돋움"/>
            <family val="3"/>
            <charset val="129"/>
          </rPr>
          <t>지정폐기물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처리량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산출시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전년도이월량이
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처리량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않음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G16" authorId="0">
      <text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입력값</t>
        </r>
        <r>
          <rPr>
            <b/>
            <sz val="9"/>
            <color indexed="81"/>
            <rFont val="Tahoma"/>
            <family val="2"/>
          </rPr>
          <t xml:space="preserve"> : 1,934.3
</t>
        </r>
        <r>
          <rPr>
            <b/>
            <sz val="9"/>
            <color indexed="81"/>
            <rFont val="돋움"/>
            <family val="3"/>
            <charset val="129"/>
          </rPr>
          <t>구입력값</t>
        </r>
        <r>
          <rPr>
            <b/>
            <sz val="9"/>
            <color indexed="81"/>
            <rFont val="Tahoma"/>
            <family val="2"/>
          </rPr>
          <t xml:space="preserve"> : 2,227.1</t>
        </r>
      </text>
    </comment>
    <comment ref="O16" authorId="0">
      <text>
        <r>
          <rPr>
            <sz val="9"/>
            <color indexed="81"/>
            <rFont val="돋움"/>
            <family val="3"/>
            <charset val="129"/>
          </rPr>
          <t>시입력값</t>
        </r>
        <r>
          <rPr>
            <sz val="9"/>
            <color indexed="81"/>
            <rFont val="Tahoma"/>
            <family val="2"/>
          </rPr>
          <t xml:space="preserve"> : 1.1
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입력값</t>
        </r>
        <r>
          <rPr>
            <sz val="9"/>
            <color indexed="81"/>
            <rFont val="Tahoma"/>
            <family val="2"/>
          </rPr>
          <t xml:space="preserve"> : 293.9=1.1+290.5+2.3
</t>
        </r>
      </text>
    </comment>
  </commentList>
</comments>
</file>

<file path=xl/sharedStrings.xml><?xml version="1.0" encoding="utf-8"?>
<sst xmlns="http://schemas.openxmlformats.org/spreadsheetml/2006/main" count="556" uniqueCount="298">
  <si>
    <t>2 0 1 3</t>
    <phoneticPr fontId="4" type="noConversion"/>
  </si>
  <si>
    <t xml:space="preserve"> </t>
    <phoneticPr fontId="4" type="noConversion"/>
  </si>
  <si>
    <t>연  별</t>
    <phoneticPr fontId="4" type="noConversion"/>
  </si>
  <si>
    <t>재활용</t>
    <phoneticPr fontId="4" type="noConversion"/>
  </si>
  <si>
    <t>기 타</t>
    <phoneticPr fontId="4" type="noConversion"/>
  </si>
  <si>
    <t>발생량</t>
    <phoneticPr fontId="4" type="noConversion"/>
  </si>
  <si>
    <t>-</t>
    <phoneticPr fontId="4" type="noConversion"/>
  </si>
  <si>
    <t xml:space="preserve"> </t>
  </si>
  <si>
    <t>재활용률</t>
    <phoneticPr fontId="4" type="noConversion"/>
  </si>
  <si>
    <t>합    계</t>
    <phoneticPr fontId="4" type="noConversion"/>
  </si>
  <si>
    <t>생활계 폐기물</t>
    <phoneticPr fontId="4" type="noConversion"/>
  </si>
  <si>
    <t>건설 폐기물</t>
    <phoneticPr fontId="4" type="noConversion"/>
  </si>
  <si>
    <t>지정 폐기물</t>
    <phoneticPr fontId="4" type="noConversion"/>
  </si>
  <si>
    <t>발생량
(A)</t>
    <phoneticPr fontId="4" type="noConversion"/>
  </si>
  <si>
    <t>재활용
(B)</t>
    <phoneticPr fontId="4" type="noConversion"/>
  </si>
  <si>
    <t>소계</t>
    <phoneticPr fontId="4" type="noConversion"/>
  </si>
  <si>
    <t>전년도 
이월량</t>
    <phoneticPr fontId="4" type="noConversion"/>
  </si>
  <si>
    <t>당해년도
발생량</t>
    <phoneticPr fontId="4" type="noConversion"/>
  </si>
  <si>
    <t>달서천 분뇨처리장</t>
  </si>
  <si>
    <t>달서천 하수처리장</t>
  </si>
  <si>
    <t>시설명</t>
    <phoneticPr fontId="4" type="noConversion"/>
  </si>
  <si>
    <t>사업비
(백만원)</t>
    <phoneticPr fontId="4" type="noConversion"/>
  </si>
  <si>
    <t>방류수역</t>
    <phoneticPr fontId="4" type="noConversion"/>
  </si>
  <si>
    <t>물리적</t>
    <phoneticPr fontId="4" type="noConversion"/>
  </si>
  <si>
    <t>생물학적</t>
    <phoneticPr fontId="4" type="noConversion"/>
  </si>
  <si>
    <t>낙동강</t>
    <phoneticPr fontId="4" type="noConversion"/>
  </si>
  <si>
    <t>공단위탁</t>
  </si>
  <si>
    <t>연 별</t>
    <phoneticPr fontId="4" type="noConversion"/>
  </si>
  <si>
    <t>소재지</t>
    <phoneticPr fontId="4" type="noConversion"/>
  </si>
  <si>
    <t>시설용량(㎥/일)</t>
    <phoneticPr fontId="4" type="noConversion"/>
  </si>
  <si>
    <t>처 리 량(㎥/일)</t>
    <phoneticPr fontId="4" type="noConversion"/>
  </si>
  <si>
    <t>처리방법</t>
    <phoneticPr fontId="4" type="noConversion"/>
  </si>
  <si>
    <t>계</t>
    <phoneticPr fontId="4" type="noConversion"/>
  </si>
  <si>
    <t>고 도</t>
    <phoneticPr fontId="4" type="noConversion"/>
  </si>
  <si>
    <t>달 서 천</t>
    <phoneticPr fontId="4" type="noConversion"/>
  </si>
  <si>
    <t>북    부</t>
    <phoneticPr fontId="4" type="noConversion"/>
  </si>
  <si>
    <t>혐기/무산소/호기조합법+고속응집침전+오존</t>
    <phoneticPr fontId="4" type="noConversion"/>
  </si>
  <si>
    <t>서구 달서천로 7</t>
    <phoneticPr fontId="4" type="noConversion"/>
  </si>
  <si>
    <t>연계처리량(㎥/일)</t>
    <phoneticPr fontId="4" type="noConversion"/>
  </si>
  <si>
    <t>가동개시일</t>
    <phoneticPr fontId="4" type="noConversion"/>
  </si>
  <si>
    <t>방류수 
소독방법</t>
    <phoneticPr fontId="4" type="noConversion"/>
  </si>
  <si>
    <t>분뇨</t>
    <phoneticPr fontId="4" type="noConversion"/>
  </si>
  <si>
    <t>축 산</t>
    <phoneticPr fontId="4" type="noConversion"/>
  </si>
  <si>
    <t>침출수</t>
    <phoneticPr fontId="4" type="noConversion"/>
  </si>
  <si>
    <t>수 계</t>
    <phoneticPr fontId="4" type="noConversion"/>
  </si>
  <si>
    <t>공기업</t>
    <phoneticPr fontId="4" type="noConversion"/>
  </si>
  <si>
    <t>자외선</t>
    <phoneticPr fontId="4" type="noConversion"/>
  </si>
  <si>
    <t>인   구</t>
    <phoneticPr fontId="4" type="noConversion"/>
  </si>
  <si>
    <t>1일 오수 발생량</t>
    <phoneticPr fontId="4" type="noConversion"/>
  </si>
  <si>
    <t>1일 1인당 오수 발생량</t>
    <phoneticPr fontId="4" type="noConversion"/>
  </si>
  <si>
    <t>계</t>
  </si>
  <si>
    <t>1종</t>
  </si>
  <si>
    <t>2종</t>
  </si>
  <si>
    <t>3종</t>
  </si>
  <si>
    <t>4종</t>
  </si>
  <si>
    <t>5종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</si>
  <si>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</si>
  <si>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</si>
  <si>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</si>
  <si>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</si>
  <si>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</si>
  <si>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</si>
  <si>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</si>
  <si>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</si>
  <si>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</si>
  <si>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</si>
  <si>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</si>
  <si>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</si>
  <si>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</si>
  <si>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</si>
  <si>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</si>
  <si>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행 정 처 분 내 역</t>
  </si>
  <si>
    <t>면  적</t>
    <phoneticPr fontId="4" type="noConversion"/>
  </si>
  <si>
    <t xml:space="preserve">총매립용량   </t>
    <phoneticPr fontId="4" type="noConversion"/>
  </si>
  <si>
    <t>가 능 량</t>
  </si>
  <si>
    <t>3. 쓰레기 수거</t>
    <phoneticPr fontId="4" type="noConversion"/>
  </si>
  <si>
    <t>2 0 1 4</t>
    <phoneticPr fontId="4" type="noConversion"/>
  </si>
  <si>
    <t>서구 염색공단로 130</t>
  </si>
  <si>
    <t>혐기/무산소/호기조합법+고속응집침전+오존</t>
  </si>
  <si>
    <t>서구 달서천로 7</t>
  </si>
  <si>
    <t>혐기/무산소/호기조합법+총인</t>
  </si>
  <si>
    <t>87.07.12</t>
  </si>
  <si>
    <t>공기업</t>
  </si>
  <si>
    <t>오존</t>
  </si>
  <si>
    <t>달서천</t>
  </si>
  <si>
    <t>금호강</t>
  </si>
  <si>
    <t>97.12.02</t>
  </si>
  <si>
    <t>자외선</t>
  </si>
  <si>
    <t>87.07.12</t>
    <phoneticPr fontId="1" type="noConversion"/>
  </si>
  <si>
    <t>오존</t>
    <phoneticPr fontId="1" type="noConversion"/>
  </si>
  <si>
    <t>97.12.02</t>
    <phoneticPr fontId="1" type="noConversion"/>
  </si>
  <si>
    <t>2 0 1 4</t>
  </si>
  <si>
    <t>2 0 1 5</t>
    <phoneticPr fontId="4" type="noConversion"/>
  </si>
  <si>
    <t>배출업소</t>
    <phoneticPr fontId="4" type="noConversion"/>
  </si>
  <si>
    <t>단속업소</t>
    <phoneticPr fontId="4" type="noConversion"/>
  </si>
  <si>
    <t>위반업소</t>
    <phoneticPr fontId="4" type="noConversion"/>
  </si>
  <si>
    <t>병과고발</t>
    <phoneticPr fontId="4" type="noConversion"/>
  </si>
  <si>
    <t>개선명령</t>
    <phoneticPr fontId="4" type="noConversion"/>
  </si>
  <si>
    <t>조업정지</t>
    <phoneticPr fontId="4" type="noConversion"/>
  </si>
  <si>
    <t>사용금지</t>
    <phoneticPr fontId="4" type="noConversion"/>
  </si>
  <si>
    <t>허가취소</t>
    <phoneticPr fontId="4" type="noConversion"/>
  </si>
  <si>
    <t>폐쇄명령</t>
    <phoneticPr fontId="4" type="noConversion"/>
  </si>
  <si>
    <t>순수고발</t>
    <phoneticPr fontId="4" type="noConversion"/>
  </si>
  <si>
    <t>하수 및 분뇨 발생량</t>
    <phoneticPr fontId="4" type="noConversion"/>
  </si>
  <si>
    <t>하  수</t>
    <phoneticPr fontId="4" type="noConversion"/>
  </si>
  <si>
    <t>분   뇨</t>
    <phoneticPr fontId="4" type="noConversion"/>
  </si>
  <si>
    <t>발 생 량 (㎥/일)</t>
    <phoneticPr fontId="4" type="noConversion"/>
  </si>
  <si>
    <t>하수처리
구역 내</t>
    <phoneticPr fontId="4" type="noConversion"/>
  </si>
  <si>
    <t>하수처리
구역 외</t>
    <phoneticPr fontId="4" type="noConversion"/>
  </si>
  <si>
    <t>분뇨처리시설</t>
    <phoneticPr fontId="4" type="noConversion"/>
  </si>
  <si>
    <t>시설용량 (㎥/일)</t>
    <phoneticPr fontId="4" type="noConversion"/>
  </si>
  <si>
    <t>처리량 (㎥/일)</t>
    <phoneticPr fontId="4" type="noConversion"/>
  </si>
  <si>
    <t>연계
처리장명</t>
    <phoneticPr fontId="4" type="noConversion"/>
  </si>
  <si>
    <t>운영
방법</t>
    <phoneticPr fontId="4" type="noConversion"/>
  </si>
  <si>
    <t>고도</t>
    <phoneticPr fontId="4" type="noConversion"/>
  </si>
  <si>
    <t>지류</t>
    <phoneticPr fontId="4" type="noConversion"/>
  </si>
  <si>
    <t>본류</t>
    <phoneticPr fontId="4" type="noConversion"/>
  </si>
  <si>
    <t>수계</t>
    <phoneticPr fontId="4" type="noConversion"/>
  </si>
  <si>
    <t>공단위탁</t>
    <phoneticPr fontId="4" type="noConversion"/>
  </si>
  <si>
    <t>분뇨수집.운반업체</t>
    <phoneticPr fontId="4" type="noConversion"/>
  </si>
  <si>
    <t>업체수</t>
    <phoneticPr fontId="4" type="noConversion"/>
  </si>
  <si>
    <t>시설(차량)현황(대수)</t>
    <phoneticPr fontId="4" type="noConversion"/>
  </si>
  <si>
    <t>종사인원</t>
    <phoneticPr fontId="4" type="noConversion"/>
  </si>
  <si>
    <t>3톤이하</t>
    <phoneticPr fontId="4" type="noConversion"/>
  </si>
  <si>
    <t>4.5톤이하</t>
    <phoneticPr fontId="4" type="noConversion"/>
  </si>
  <si>
    <t>8톤이하</t>
    <phoneticPr fontId="4" type="noConversion"/>
  </si>
  <si>
    <t>9.  대기오염</t>
    <phoneticPr fontId="4" type="noConversion"/>
  </si>
  <si>
    <t xml:space="preserve"> </t>
    <phoneticPr fontId="4" type="noConversion"/>
  </si>
  <si>
    <t>대  기  (가스, 먼지, 매연 및 악취)</t>
    <phoneticPr fontId="4" type="noConversion"/>
  </si>
  <si>
    <t>수        질     (폐  수)</t>
    <phoneticPr fontId="4" type="noConversion"/>
  </si>
  <si>
    <t>소음 및
진동</t>
    <phoneticPr fontId="4" type="noConversion"/>
  </si>
  <si>
    <t>사업장배출시설계폐기물</t>
    <phoneticPr fontId="4" type="noConversion"/>
  </si>
  <si>
    <t>처리대상량 (㎥/일)</t>
    <phoneticPr fontId="4" type="noConversion"/>
  </si>
  <si>
    <t>하수연계처리</t>
    <phoneticPr fontId="1" type="noConversion"/>
  </si>
  <si>
    <t>자료:환경청소과</t>
    <phoneticPr fontId="4" type="noConversion"/>
  </si>
  <si>
    <t>자료:시 자원순환과</t>
    <phoneticPr fontId="4" type="noConversion"/>
  </si>
  <si>
    <t>서구 달서천로 7</t>
    <phoneticPr fontId="1" type="noConversion"/>
  </si>
  <si>
    <t>혐기/무산소/호기조합+urc+섬유디스크필터</t>
    <phoneticPr fontId="1" type="noConversion"/>
  </si>
  <si>
    <t>공기업</t>
    <phoneticPr fontId="1" type="noConversion"/>
  </si>
  <si>
    <t>자외선</t>
    <phoneticPr fontId="1" type="noConversion"/>
  </si>
  <si>
    <t>단위 : 개소, ㎡</t>
    <phoneticPr fontId="4" type="noConversion"/>
  </si>
  <si>
    <t xml:space="preserve"> 단위 : 개소</t>
    <phoneticPr fontId="4" type="noConversion"/>
  </si>
  <si>
    <t xml:space="preserve"> 자료:환경청소과</t>
    <phoneticPr fontId="4" type="noConversion"/>
  </si>
  <si>
    <t xml:space="preserve"> 단위 : 개소, 건</t>
    <phoneticPr fontId="4" type="noConversion"/>
  </si>
  <si>
    <t xml:space="preserve"> 단위 : %, 톤</t>
    <phoneticPr fontId="4" type="noConversion"/>
  </si>
  <si>
    <t xml:space="preserve"> 5. 폐기물 재활용률</t>
    <phoneticPr fontId="4" type="noConversion"/>
  </si>
  <si>
    <t>자료:시 자원순환과</t>
    <phoneticPr fontId="4" type="noConversion"/>
  </si>
  <si>
    <t xml:space="preserve"> 자료:시 물산업과</t>
    <phoneticPr fontId="4" type="noConversion"/>
  </si>
  <si>
    <t>7. 하수종말처리장</t>
    <phoneticPr fontId="4" type="noConversion"/>
  </si>
  <si>
    <t>경 고</t>
    <phoneticPr fontId="4" type="noConversion"/>
  </si>
  <si>
    <t>기 타</t>
    <phoneticPr fontId="4" type="noConversion"/>
  </si>
  <si>
    <t xml:space="preserve"> 단위 : 명, 톤</t>
    <phoneticPr fontId="4" type="noConversion"/>
  </si>
  <si>
    <t>처리대상 제외량 (㎥/일)</t>
    <phoneticPr fontId="4" type="noConversion"/>
  </si>
  <si>
    <t>수거식
분뇨</t>
    <phoneticPr fontId="4" type="noConversion"/>
  </si>
  <si>
    <t>정화조·오수처리 오니</t>
  </si>
  <si>
    <t>주:폐기물재활용률=(B)/(A)*100</t>
    <phoneticPr fontId="4" type="noConversion"/>
  </si>
  <si>
    <t>개  소</t>
    <phoneticPr fontId="1" type="noConversion"/>
  </si>
  <si>
    <t>기매립량</t>
    <phoneticPr fontId="4" type="noConversion"/>
  </si>
  <si>
    <t>잔여매립
가능량</t>
    <phoneticPr fontId="4" type="noConversion"/>
  </si>
  <si>
    <t>연 별
및
동 별</t>
    <phoneticPr fontId="1" type="noConversion"/>
  </si>
  <si>
    <t>연  별</t>
    <phoneticPr fontId="4" type="noConversion"/>
  </si>
  <si>
    <t>연  별</t>
    <phoneticPr fontId="1" type="noConversion"/>
  </si>
  <si>
    <t xml:space="preserve">연   별 </t>
    <phoneticPr fontId="4" type="noConversion"/>
  </si>
  <si>
    <t>2 0 1 6</t>
    <phoneticPr fontId="4" type="noConversion"/>
  </si>
  <si>
    <t>2 0 1 5</t>
    <phoneticPr fontId="1" type="noConversion"/>
  </si>
  <si>
    <t>하수연계처리</t>
  </si>
  <si>
    <t>달 서 천</t>
  </si>
  <si>
    <t>북    부</t>
  </si>
  <si>
    <t>혐기/무산소/호기조합+urc+섬유디스크필터</t>
  </si>
  <si>
    <t xml:space="preserve"> 자료:건설안전과, 환경청소과</t>
    <phoneticPr fontId="4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</si>
  <si>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</si>
  <si>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4" type="noConversion"/>
  </si>
  <si>
    <t xml:space="preserve"> 자료:시 물산업과</t>
    <phoneticPr fontId="4" type="noConversion"/>
  </si>
  <si>
    <t xml:space="preserve"> 1. 환경오염물질 배출사업장</t>
    <phoneticPr fontId="4" type="noConversion"/>
  </si>
  <si>
    <t xml:space="preserve"> 2. 환경오염배출사업장 단속 및 행정조치</t>
    <phoneticPr fontId="4" type="noConversion"/>
  </si>
  <si>
    <t>6. 하수 및 분뇨 발생량 및 처리현황</t>
  </si>
  <si>
    <t xml:space="preserve"> 8. 1일 1인당 오수 발생량</t>
    <phoneticPr fontId="4" type="noConversion"/>
  </si>
  <si>
    <t xml:space="preserve"> 연  별
 및
 월  별</t>
    <phoneticPr fontId="1" type="noConversion"/>
  </si>
  <si>
    <t>4. 생활폐기물 매립지</t>
    <phoneticPr fontId="4" type="noConversion"/>
  </si>
  <si>
    <t>2 0 1 7</t>
    <phoneticPr fontId="4" type="noConversion"/>
  </si>
  <si>
    <t>-</t>
    <phoneticPr fontId="1" type="noConversion"/>
  </si>
  <si>
    <t>1.441.2</t>
    <phoneticPr fontId="1" type="noConversion"/>
  </si>
  <si>
    <t>1.098.5</t>
    <phoneticPr fontId="1" type="noConversion"/>
  </si>
  <si>
    <t xml:space="preserve">혐기/무산소/호기조합법+고속응집침전+오존 </t>
  </si>
  <si>
    <t xml:space="preserve"> 공기업 </t>
  </si>
  <si>
    <t xml:space="preserve">오존 </t>
  </si>
  <si>
    <t>-</t>
  </si>
  <si>
    <t>A2O</t>
  </si>
  <si>
    <t xml:space="preserve">자외선 </t>
  </si>
  <si>
    <t>2 0 1 8</t>
    <phoneticPr fontId="4" type="noConversion"/>
  </si>
  <si>
    <t>2 0 1 3</t>
    <phoneticPr fontId="4" type="noConversion"/>
  </si>
  <si>
    <t>2 0 1 4</t>
    <phoneticPr fontId="4" type="noConversion"/>
  </si>
  <si>
    <t>2 0 1 5</t>
    <phoneticPr fontId="4" type="noConversion"/>
  </si>
  <si>
    <t>2 0 1 6</t>
    <phoneticPr fontId="4" type="noConversion"/>
  </si>
  <si>
    <t>-</t>
    <phoneticPr fontId="1" type="noConversion"/>
  </si>
  <si>
    <t>지류</t>
    <phoneticPr fontId="1" type="noConversion"/>
  </si>
  <si>
    <t>달서천</t>
    <phoneticPr fontId="1" type="noConversion"/>
  </si>
  <si>
    <t>지역구분</t>
    <phoneticPr fontId="1" type="noConversion"/>
  </si>
  <si>
    <t>중권역</t>
    <phoneticPr fontId="4" type="noConversion"/>
  </si>
  <si>
    <t>명칭</t>
    <phoneticPr fontId="1" type="noConversion"/>
  </si>
  <si>
    <t>목표수질(BOD)</t>
    <phoneticPr fontId="1" type="noConversion"/>
  </si>
  <si>
    <t>…</t>
    <phoneticPr fontId="1" type="noConversion"/>
  </si>
  <si>
    <t>운영주체 (자체/공기업/민간위탁)</t>
    <phoneticPr fontId="4" type="noConversion"/>
  </si>
  <si>
    <t>낙동고령</t>
  </si>
  <si>
    <t>Ⅱ</t>
  </si>
  <si>
    <t>세부단위구역</t>
    <phoneticPr fontId="1" type="noConversion"/>
  </si>
  <si>
    <t>낙동강</t>
  </si>
  <si>
    <t>표준활성슬러지법, A2O</t>
    <phoneticPr fontId="1" type="noConversion"/>
  </si>
  <si>
    <t>502톤 이상(Ⅱ지역)</t>
    <phoneticPr fontId="1" type="noConversion"/>
  </si>
  <si>
    <t>북    부</t>
    <phoneticPr fontId="4" type="noConversion"/>
  </si>
  <si>
    <t>미세먼지(PM-10)
(㎍/㎥/년)</t>
  </si>
  <si>
    <t>초미세먼지(PM-2.5)
(㎍/㎥/년)</t>
  </si>
  <si>
    <t>50이하</t>
  </si>
  <si>
    <t>15이하</t>
  </si>
  <si>
    <t>2 0 1 5</t>
  </si>
  <si>
    <t>2 0 1 6</t>
  </si>
  <si>
    <t>2 0 1 7</t>
  </si>
  <si>
    <t>아황산가스(SO2)
(ppm/년)</t>
    <phoneticPr fontId="7" type="noConversion"/>
  </si>
  <si>
    <t>일산화탄소(CO)
(ppm/8시간)</t>
    <phoneticPr fontId="7" type="noConversion"/>
  </si>
  <si>
    <t>이산화질소(NO2)
(ppm/년)</t>
    <phoneticPr fontId="7" type="noConversion"/>
  </si>
  <si>
    <t>오존(O3)
(ppm/8시간)</t>
    <phoneticPr fontId="7" type="noConversion"/>
  </si>
  <si>
    <t>환경기준</t>
    <phoneticPr fontId="7" type="noConversion"/>
  </si>
  <si>
    <t>0.02이하</t>
    <phoneticPr fontId="4" type="noConversion"/>
  </si>
  <si>
    <t>9이하</t>
    <phoneticPr fontId="4" type="noConversion"/>
  </si>
  <si>
    <t>0.03이하</t>
    <phoneticPr fontId="4" type="noConversion"/>
  </si>
  <si>
    <t>0.06이하</t>
    <phoneticPr fontId="4" type="noConversion"/>
  </si>
  <si>
    <t>2 0 1 8</t>
    <phoneticPr fontId="7" type="noConversion"/>
  </si>
  <si>
    <t xml:space="preserve">  1월</t>
    <phoneticPr fontId="7" type="noConversion"/>
  </si>
  <si>
    <t xml:space="preserve">  2월</t>
    <phoneticPr fontId="7" type="noConversion"/>
  </si>
  <si>
    <t xml:space="preserve">  3월</t>
    <phoneticPr fontId="7" type="noConversion"/>
  </si>
  <si>
    <t xml:space="preserve">  4월</t>
    <phoneticPr fontId="7" type="noConversion"/>
  </si>
  <si>
    <t xml:space="preserve">  5월</t>
    <phoneticPr fontId="7" type="noConversion"/>
  </si>
  <si>
    <t xml:space="preserve">  6월</t>
    <phoneticPr fontId="7" type="noConversion"/>
  </si>
  <si>
    <t xml:space="preserve">  7월</t>
    <phoneticPr fontId="7" type="noConversion"/>
  </si>
  <si>
    <t xml:space="preserve">  8월</t>
    <phoneticPr fontId="7" type="noConversion"/>
  </si>
  <si>
    <t xml:space="preserve">  9월</t>
    <phoneticPr fontId="7" type="noConversion"/>
  </si>
  <si>
    <t>10월</t>
    <phoneticPr fontId="7" type="noConversion"/>
  </si>
  <si>
    <t>11월</t>
    <phoneticPr fontId="7" type="noConversion"/>
  </si>
  <si>
    <t>12월</t>
    <phoneticPr fontId="7" type="noConversion"/>
  </si>
  <si>
    <t xml:space="preserve"> 자료:환경청소과</t>
    <phoneticPr fontId="4" type="noConversion"/>
  </si>
  <si>
    <t>2 0 1 9</t>
    <phoneticPr fontId="4" type="noConversion"/>
  </si>
  <si>
    <t>2 0 1 9</t>
    <phoneticPr fontId="4" type="noConversion"/>
  </si>
  <si>
    <t>2 0 1 7</t>
    <phoneticPr fontId="1" type="noConversion"/>
  </si>
  <si>
    <t>2 0 1 8</t>
    <phoneticPr fontId="1" type="noConversion"/>
  </si>
  <si>
    <t>2 0 1 9</t>
    <phoneticPr fontId="7" type="noConversion"/>
  </si>
  <si>
    <t>2 0 1 9</t>
    <phoneticPr fontId="1" type="noConversion"/>
  </si>
  <si>
    <t>면  적</t>
  </si>
  <si>
    <t>인    구</t>
  </si>
  <si>
    <t>소  각</t>
  </si>
  <si>
    <t>재활용</t>
  </si>
  <si>
    <t>인  원</t>
  </si>
  <si>
    <t>손수레</t>
  </si>
  <si>
    <t>중장비</t>
  </si>
  <si>
    <t>차  량</t>
  </si>
  <si>
    <t>...</t>
    <phoneticPr fontId="1" type="noConversion"/>
  </si>
  <si>
    <t>단위:㎢,명,톤/일,대</t>
    <phoneticPr fontId="4" type="noConversion"/>
  </si>
  <si>
    <t>행정구역(A)</t>
    <phoneticPr fontId="4" type="noConversion"/>
  </si>
  <si>
    <t>청소구역(B)</t>
    <phoneticPr fontId="4" type="noConversion"/>
  </si>
  <si>
    <t>수거지인구율
(B/A)</t>
    <phoneticPr fontId="4" type="noConversion"/>
  </si>
  <si>
    <t>수거율
(%)
(D/C)</t>
    <phoneticPr fontId="4" type="noConversion"/>
  </si>
  <si>
    <t>처     리     방     법</t>
    <phoneticPr fontId="4" type="noConversion"/>
  </si>
  <si>
    <t>처                  리                  방                  법</t>
    <phoneticPr fontId="4" type="noConversion"/>
  </si>
  <si>
    <t>지방자치단체</t>
    <phoneticPr fontId="4" type="noConversion"/>
  </si>
  <si>
    <t xml:space="preserve">  처리업체</t>
    <phoneticPr fontId="4" type="noConversion"/>
  </si>
  <si>
    <t xml:space="preserve"> 자가처리업소</t>
    <phoneticPr fontId="4" type="noConversion"/>
  </si>
  <si>
    <t>인   구</t>
    <phoneticPr fontId="4" type="noConversion"/>
  </si>
  <si>
    <t>매  립</t>
    <phoneticPr fontId="4" type="noConversion"/>
  </si>
  <si>
    <t>기타
(보관량 
포함)</t>
    <phoneticPr fontId="4" type="noConversion"/>
  </si>
  <si>
    <t>폐                    기                              물</t>
    <phoneticPr fontId="4" type="noConversion"/>
  </si>
  <si>
    <t>장       비</t>
    <phoneticPr fontId="4" type="noConversion"/>
  </si>
  <si>
    <t>생  활 계   폐  기  물</t>
    <phoneticPr fontId="4" type="noConversion"/>
  </si>
  <si>
    <t>사 업 장 배 출 시 설 계   폐 기 물</t>
    <phoneticPr fontId="4" type="noConversion"/>
  </si>
  <si>
    <t>건   설   폐   기   물</t>
    <phoneticPr fontId="4" type="noConversion"/>
  </si>
  <si>
    <t>지   정   폐   기   물</t>
    <phoneticPr fontId="4" type="noConversion"/>
  </si>
  <si>
    <t>발생량</t>
    <phoneticPr fontId="4" type="noConversion"/>
  </si>
  <si>
    <t>소  각</t>
    <phoneticPr fontId="4" type="noConversion"/>
  </si>
  <si>
    <t>재활용</t>
    <phoneticPr fontId="4" type="noConversion"/>
  </si>
  <si>
    <t>기타</t>
    <phoneticPr fontId="4" type="noConversion"/>
  </si>
  <si>
    <t>매 립</t>
    <phoneticPr fontId="4" type="noConversion"/>
  </si>
  <si>
    <t>소 각</t>
    <phoneticPr fontId="4" type="noConversion"/>
  </si>
  <si>
    <t>전년도
이월량</t>
    <phoneticPr fontId="4" type="noConversion"/>
  </si>
  <si>
    <t>해당연도
발생량</t>
    <phoneticPr fontId="4" type="noConversion"/>
  </si>
  <si>
    <t>보관량</t>
    <phoneticPr fontId="4" type="noConversion"/>
  </si>
  <si>
    <t>차 량</t>
    <phoneticPr fontId="4" type="noConversion"/>
  </si>
  <si>
    <t>해역배출</t>
    <phoneticPr fontId="4" type="noConversion"/>
  </si>
  <si>
    <t>주)</t>
    <phoneticPr fontId="1" type="noConversion"/>
  </si>
  <si>
    <t>주: 병과고발은 행정처분과 고발이 병행된 것</t>
    <phoneticPr fontId="1" type="noConversion"/>
  </si>
  <si>
    <t>배출량
(톤/일)
(C)</t>
    <phoneticPr fontId="4" type="noConversion"/>
  </si>
  <si>
    <t>처리량
(톤/일)
(D)</t>
    <phoneticPr fontId="4" type="noConversion"/>
  </si>
  <si>
    <r>
      <t>해역배출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</si>
  <si>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r>
      <t>- 2019</t>
    </r>
    <r>
      <rPr>
        <sz val="11"/>
        <rFont val="굴림"/>
        <family val="3"/>
        <charset val="129"/>
      </rPr>
      <t xml:space="preserve">년 폐기물 통계 부터 처리방법에 </t>
    </r>
    <r>
      <rPr>
        <sz val="11"/>
        <rFont val="함초롬바탕"/>
        <family val="1"/>
        <charset val="129"/>
      </rPr>
      <t>'</t>
    </r>
    <r>
      <rPr>
        <sz val="11"/>
        <rFont val="굴림"/>
        <family val="3"/>
        <charset val="129"/>
      </rPr>
      <t>기타</t>
    </r>
    <r>
      <rPr>
        <sz val="11"/>
        <rFont val="함초롬바탕"/>
        <family val="1"/>
        <charset val="129"/>
      </rPr>
      <t xml:space="preserve">' </t>
    </r>
    <r>
      <rPr>
        <sz val="11"/>
        <rFont val="굴림"/>
        <family val="3"/>
        <charset val="129"/>
      </rPr>
      <t>항목 추가</t>
    </r>
  </si>
  <si>
    <r>
      <t xml:space="preserve">- </t>
    </r>
    <r>
      <rPr>
        <sz val="11"/>
        <rFont val="굴림"/>
        <family val="3"/>
        <charset val="129"/>
      </rPr>
      <t>지정폐기물 통계</t>
    </r>
    <r>
      <rPr>
        <sz val="11"/>
        <rFont val="함초롬바탕"/>
        <family val="1"/>
        <charset val="129"/>
      </rPr>
      <t xml:space="preserve">: </t>
    </r>
    <r>
      <rPr>
        <sz val="11"/>
        <rFont val="굴림"/>
        <family val="3"/>
        <charset val="129"/>
      </rPr>
      <t>변경되어 전년도 이월현황 항목삭제</t>
    </r>
  </si>
  <si>
    <r>
      <t xml:space="preserve">- </t>
    </r>
    <r>
      <rPr>
        <sz val="11"/>
        <rFont val="굴림"/>
        <family val="3"/>
        <charset val="129"/>
      </rPr>
      <t>지정폐기물 통계</t>
    </r>
    <r>
      <rPr>
        <sz val="11"/>
        <rFont val="함초롬바탕"/>
        <family val="1"/>
        <charset val="129"/>
      </rPr>
      <t xml:space="preserve">: </t>
    </r>
    <r>
      <rPr>
        <sz val="11"/>
        <rFont val="굴림"/>
        <family val="3"/>
        <charset val="129"/>
      </rPr>
      <t>기타보관량</t>
    </r>
    <r>
      <rPr>
        <sz val="11"/>
        <rFont val="함초롬바탕"/>
        <family val="1"/>
        <charset val="129"/>
      </rPr>
      <t xml:space="preserve">/ </t>
    </r>
    <r>
      <rPr>
        <sz val="11"/>
        <rFont val="굴림"/>
        <family val="3"/>
        <charset val="129"/>
      </rPr>
      <t xml:space="preserve">보관량 </t>
    </r>
    <r>
      <rPr>
        <sz val="11"/>
        <rFont val="함초롬바탕"/>
        <family val="1"/>
        <charset val="129"/>
      </rPr>
      <t xml:space="preserve">/ </t>
    </r>
    <r>
      <rPr>
        <sz val="11"/>
        <rFont val="굴림"/>
        <family val="3"/>
        <charset val="129"/>
      </rPr>
      <t>기타로 구분하지않고 기타로만 작성</t>
    </r>
  </si>
  <si>
    <t>2 0 1 9</t>
    <phoneticPr fontId="4" type="noConversion"/>
  </si>
  <si>
    <t>달서천</t>
    <phoneticPr fontId="4" type="noConversion"/>
  </si>
  <si>
    <t>A2O</t>
    <phoneticPr fontId="1" type="noConversion"/>
  </si>
  <si>
    <t>500톤 이상(Ⅱ지역)</t>
    <phoneticPr fontId="1" type="noConversion"/>
  </si>
  <si>
    <t>북  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</si>
</sst>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0_ "/>
    <numFmt numFmtId="177" formatCode="0.000_ "/>
    <numFmt numFmtId="178" formatCode="0.0_ "/>
    <numFmt numFmtId="179" formatCode="_-* #,##0.0_-;\-* #,##0.0_-;_-* &quot;-&quot;?_-;_-@_-"/>
    <numFmt numFmtId="180" formatCode="#,##0.0"/>
    <numFmt numFmtId="181" formatCode="#,##0;[Red]#,##0"/>
    <numFmt numFmtId="182" formatCode="#,##0_);[Red]\(#,##0\)"/>
    <numFmt numFmtId="183" formatCode="#,##0_ "/>
    <numFmt numFmtId="184" formatCode="#,##0;\-#,##0;&quot;-&quot;\ "/>
    <numFmt numFmtId="185" formatCode="_ * #,##0_ ;_ * \-#,##0_ ;_ * &quot; &quot;_ ;_ @_ "/>
    <numFmt numFmtId="186" formatCode="0.00_);[Red]\(0.00\)"/>
    <numFmt numFmtId="187" formatCode="\(#,##0\)"/>
    <numFmt numFmtId="188" formatCode="_-* #,##0.0_-;\-* #,##0.0_-;_-* &quot;-&quot;_-;_-@_-"/>
    <numFmt numFmtId="189" formatCode="yy\.mm\.dd"/>
    <numFmt numFmtId="190" formatCode="_-* #,##0.00_-;\-* #,##0.00_-;_-* &quot;-&quot;?_-;_-@_-"/>
    <numFmt numFmtId="191" formatCode="_-* #,##0.000_-;\-* #,##0.000_-;_-* &quot;-&quot;??_-;_-@_-"/>
    <numFmt numFmtId="192" formatCode="_(* #,##0_);_(* \(#,##0\);_(* &quot;-&quot;_);_(@_)"/>
    <numFmt numFmtId="193" formatCode="[$-F800]dddd\,\ mmmm\ dd\,\ yyyy"/>
    <numFmt numFmtId="194" formatCode="yy\.mm\.dd\."/>
    <numFmt numFmtId="195" formatCode="#,##0.0_ "/>
    <numFmt numFmtId="196" formatCode="#,##0.00_ "/>
    <numFmt numFmtId="197" formatCode="0.0_);[Red]\(0.0\)"/>
    <numFmt numFmtId="198" formatCode="#,##0.00_);[Red]\(#,##0.00\)"/>
  </numFmts>
  <fonts count="3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b/>
      <sz val="11"/>
      <color indexed="60"/>
      <name val="바탕체"/>
      <family val="1"/>
      <charset val="129"/>
    </font>
    <font>
      <sz val="11"/>
      <color indexed="16"/>
      <name val="바탕체"/>
      <family val="1"/>
      <charset val="129"/>
    </font>
    <font>
      <b/>
      <sz val="10"/>
      <color indexed="16"/>
      <name val="바탕체"/>
      <family val="1"/>
      <charset val="129"/>
    </font>
    <font>
      <sz val="8"/>
      <name val="바탕체"/>
      <family val="1"/>
      <charset val="129"/>
    </font>
    <font>
      <b/>
      <sz val="11"/>
      <color theme="5" tint="-0.249977111117893"/>
      <name val="바탕체"/>
      <family val="1"/>
      <charset val="129"/>
    </font>
    <font>
      <sz val="11"/>
      <color rgb="FFFF0000"/>
      <name val="바탕체"/>
      <family val="1"/>
      <charset val="129"/>
    </font>
    <font>
      <sz val="9"/>
      <color rgb="FFFF0000"/>
      <name val="바탕체"/>
      <family val="1"/>
      <charset val="129"/>
    </font>
    <font>
      <sz val="9"/>
      <color rgb="FFFF0000"/>
      <name val="돋움"/>
      <family val="3"/>
      <charset val="129"/>
    </font>
    <font>
      <sz val="11"/>
      <name val="Arial Unicode MS"/>
      <family val="3"/>
      <charset val="129"/>
    </font>
    <font>
      <sz val="11"/>
      <color theme="1"/>
      <name val="바탕체"/>
      <family val="1"/>
      <charset val="129"/>
    </font>
    <font>
      <sz val="9"/>
      <color theme="1"/>
      <name val="바탕체"/>
      <family val="1"/>
      <charset val="129"/>
    </font>
    <font>
      <sz val="9"/>
      <name val="맑은 고딕"/>
      <family val="3"/>
      <charset val="129"/>
    </font>
    <font>
      <sz val="11"/>
      <color indexed="8"/>
      <name val="맑은 고딕"/>
      <family val="2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1"/>
      <name val="맑은 고딕"/>
      <family val="2"/>
      <charset val="129"/>
      <scheme val="minor"/>
    </font>
    <font>
      <sz val="11"/>
      <name val="함초롬바탕"/>
      <family val="1"/>
      <charset val="129"/>
    </font>
    <font>
      <sz val="1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rgb="FFDEDEDE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192" fontId="12" fillId="0" borderId="0" applyFont="0" applyFill="0" applyBorder="0" applyAlignment="0" applyProtection="0">
      <alignment vertical="center"/>
    </xf>
    <xf numFmtId="192" fontId="29" fillId="0" borderId="0" applyFont="0" applyFill="0" applyBorder="0" applyAlignment="0" applyProtection="0">
      <alignment vertical="center"/>
    </xf>
    <xf numFmtId="193" fontId="2" fillId="0" borderId="0"/>
    <xf numFmtId="0" fontId="2" fillId="0" borderId="0"/>
    <xf numFmtId="42" fontId="2" fillId="0" borderId="0" applyFont="0" applyFill="0" applyBorder="0" applyAlignment="0" applyProtection="0"/>
    <xf numFmtId="0" fontId="2" fillId="0" borderId="0"/>
  </cellStyleXfs>
  <cellXfs count="390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/>
    </xf>
    <xf numFmtId="185" fontId="6" fillId="0" borderId="0" xfId="10" applyNumberFormat="1" applyFont="1" applyFill="1" applyBorder="1" applyAlignment="1">
      <alignment vertical="center"/>
    </xf>
    <xf numFmtId="186" fontId="6" fillId="0" borderId="0" xfId="10" applyNumberFormat="1" applyFont="1" applyFill="1" applyBorder="1" applyAlignment="1">
      <alignment vertical="center"/>
    </xf>
    <xf numFmtId="0" fontId="6" fillId="0" borderId="0" xfId="1" applyFont="1" applyFill="1" applyAlignment="1">
      <alignment horizontal="fill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Alignment="1">
      <alignment horizontal="center" vertical="center"/>
    </xf>
    <xf numFmtId="41" fontId="11" fillId="0" borderId="0" xfId="0" applyNumberFormat="1" applyFont="1" applyFill="1" applyAlignment="1">
      <alignment horizontal="right" vertical="center"/>
    </xf>
    <xf numFmtId="189" fontId="11" fillId="0" borderId="0" xfId="0" applyNumberFormat="1" applyFont="1" applyFill="1" applyAlignment="1">
      <alignment horizontal="center" vertical="center"/>
    </xf>
    <xf numFmtId="0" fontId="2" fillId="0" borderId="0" xfId="1" applyFont="1" applyFill="1">
      <alignment vertical="center"/>
    </xf>
    <xf numFmtId="177" fontId="6" fillId="0" borderId="0" xfId="1" applyNumberFormat="1" applyFont="1" applyAlignment="1">
      <alignment horizontal="center" vertical="center"/>
    </xf>
    <xf numFmtId="191" fontId="2" fillId="0" borderId="0" xfId="1" applyNumberFormat="1">
      <alignment vertical="center"/>
    </xf>
    <xf numFmtId="0" fontId="5" fillId="2" borderId="0" xfId="1" applyFont="1" applyFill="1" applyAlignment="1">
      <alignment vertical="center"/>
    </xf>
    <xf numFmtId="0" fontId="14" fillId="2" borderId="0" xfId="1" applyFont="1" applyFill="1" applyAlignment="1">
      <alignment horizontal="left" vertical="center"/>
    </xf>
    <xf numFmtId="41" fontId="5" fillId="2" borderId="0" xfId="1" applyNumberFormat="1" applyFont="1" applyFill="1" applyAlignment="1">
      <alignment vertical="center"/>
    </xf>
    <xf numFmtId="41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87" fontId="5" fillId="2" borderId="0" xfId="1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vertical="center"/>
    </xf>
    <xf numFmtId="179" fontId="5" fillId="2" borderId="0" xfId="1" applyNumberFormat="1" applyFont="1" applyFill="1" applyBorder="1" applyAlignment="1">
      <alignment horizontal="center" vertical="center"/>
    </xf>
    <xf numFmtId="180" fontId="5" fillId="2" borderId="0" xfId="1" applyNumberFormat="1" applyFont="1" applyFill="1" applyBorder="1" applyAlignment="1">
      <alignment horizontal="center" vertical="center"/>
    </xf>
    <xf numFmtId="41" fontId="5" fillId="2" borderId="0" xfId="12" applyFont="1" applyFill="1" applyAlignment="1">
      <alignment vertical="center"/>
    </xf>
    <xf numFmtId="0" fontId="5" fillId="2" borderId="0" xfId="1" applyFont="1" applyFill="1" applyAlignment="1"/>
    <xf numFmtId="0" fontId="5" fillId="2" borderId="0" xfId="1" applyFont="1" applyFill="1">
      <alignment vertical="center"/>
    </xf>
    <xf numFmtId="41" fontId="5" fillId="2" borderId="0" xfId="12" applyFont="1" applyFill="1" applyAlignment="1">
      <alignment horizontal="left"/>
    </xf>
    <xf numFmtId="41" fontId="5" fillId="2" borderId="0" xfId="12" applyFont="1" applyFill="1" applyAlignment="1"/>
    <xf numFmtId="41" fontId="5" fillId="2" borderId="0" xfId="12" applyFont="1" applyFill="1">
      <alignment vertical="center"/>
    </xf>
    <xf numFmtId="0" fontId="16" fillId="2" borderId="0" xfId="1" applyFont="1" applyFill="1" applyAlignment="1"/>
    <xf numFmtId="0" fontId="16" fillId="2" borderId="0" xfId="1" applyFont="1" applyFill="1" applyAlignment="1">
      <alignment horizontal="center"/>
    </xf>
    <xf numFmtId="3" fontId="5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horizontal="left" vertical="center"/>
    </xf>
    <xf numFmtId="0" fontId="5" fillId="2" borderId="0" xfId="1" applyFont="1" applyFill="1" applyBorder="1">
      <alignment vertical="center"/>
    </xf>
    <xf numFmtId="0" fontId="5" fillId="2" borderId="12" xfId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2" borderId="0" xfId="1" applyFont="1" applyFill="1" applyAlignment="1">
      <alignment vertical="center"/>
    </xf>
    <xf numFmtId="0" fontId="5" fillId="2" borderId="7" xfId="1" applyFont="1" applyFill="1" applyBorder="1" applyAlignment="1">
      <alignment horizontal="center" vertical="center" wrapText="1"/>
    </xf>
    <xf numFmtId="3" fontId="13" fillId="2" borderId="22" xfId="1" applyNumberFormat="1" applyFont="1" applyFill="1" applyBorder="1" applyAlignment="1">
      <alignment horizontal="center" vertical="center" wrapText="1"/>
    </xf>
    <xf numFmtId="41" fontId="13" fillId="2" borderId="22" xfId="1" applyNumberFormat="1" applyFont="1" applyFill="1" applyBorder="1" applyAlignment="1">
      <alignment horizontal="center" vertical="center"/>
    </xf>
    <xf numFmtId="41" fontId="13" fillId="2" borderId="22" xfId="1" applyNumberFormat="1" applyFont="1" applyFill="1" applyBorder="1" applyAlignment="1">
      <alignment horizontal="right" vertical="center"/>
    </xf>
    <xf numFmtId="183" fontId="13" fillId="2" borderId="22" xfId="1" applyNumberFormat="1" applyFont="1" applyFill="1" applyBorder="1" applyAlignment="1">
      <alignment horizontal="center" vertical="center"/>
    </xf>
    <xf numFmtId="184" fontId="13" fillId="2" borderId="22" xfId="1" applyNumberFormat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41" fontId="5" fillId="2" borderId="22" xfId="10" applyNumberFormat="1" applyFont="1" applyFill="1" applyBorder="1" applyAlignment="1">
      <alignment vertical="center"/>
    </xf>
    <xf numFmtId="41" fontId="5" fillId="2" borderId="28" xfId="10" applyNumberFormat="1" applyFont="1" applyFill="1" applyBorder="1" applyAlignment="1">
      <alignment vertical="center"/>
    </xf>
    <xf numFmtId="41" fontId="5" fillId="2" borderId="29" xfId="10" applyNumberFormat="1" applyFont="1" applyFill="1" applyBorder="1" applyAlignment="1">
      <alignment vertical="center"/>
    </xf>
    <xf numFmtId="41" fontId="5" fillId="2" borderId="22" xfId="10" applyNumberFormat="1" applyFont="1" applyFill="1" applyBorder="1" applyAlignment="1">
      <alignment horizontal="right" vertical="center"/>
    </xf>
    <xf numFmtId="41" fontId="5" fillId="2" borderId="29" xfId="10" applyNumberFormat="1" applyFont="1" applyFill="1" applyBorder="1" applyAlignment="1">
      <alignment horizontal="right" vertical="center"/>
    </xf>
    <xf numFmtId="41" fontId="5" fillId="2" borderId="25" xfId="12" applyFont="1" applyFill="1" applyBorder="1" applyAlignment="1">
      <alignment horizontal="center" vertical="center"/>
    </xf>
    <xf numFmtId="41" fontId="5" fillId="2" borderId="28" xfId="12" applyFont="1" applyFill="1" applyBorder="1" applyAlignment="1">
      <alignment horizontal="right" vertical="center"/>
    </xf>
    <xf numFmtId="41" fontId="5" fillId="2" borderId="22" xfId="12" applyFont="1" applyFill="1" applyBorder="1" applyAlignment="1">
      <alignment horizontal="right" vertical="center"/>
    </xf>
    <xf numFmtId="41" fontId="5" fillId="2" borderId="29" xfId="12" applyFont="1" applyFill="1" applyBorder="1" applyAlignment="1">
      <alignment horizontal="right" vertical="center"/>
    </xf>
    <xf numFmtId="179" fontId="5" fillId="2" borderId="22" xfId="1" applyNumberFormat="1" applyFont="1" applyFill="1" applyBorder="1" applyAlignment="1">
      <alignment vertical="center"/>
    </xf>
    <xf numFmtId="179" fontId="5" fillId="2" borderId="22" xfId="1" applyNumberFormat="1" applyFont="1" applyFill="1" applyBorder="1" applyAlignment="1">
      <alignment horizontal="center" vertical="center"/>
    </xf>
    <xf numFmtId="179" fontId="5" fillId="2" borderId="29" xfId="1" applyNumberFormat="1" applyFont="1" applyFill="1" applyBorder="1" applyAlignment="1">
      <alignment vertical="center"/>
    </xf>
    <xf numFmtId="190" fontId="5" fillId="2" borderId="28" xfId="1" applyNumberFormat="1" applyFont="1" applyFill="1" applyBorder="1" applyAlignment="1">
      <alignment horizontal="center" vertical="center"/>
    </xf>
    <xf numFmtId="179" fontId="5" fillId="2" borderId="29" xfId="1" applyNumberFormat="1" applyFont="1" applyFill="1" applyBorder="1" applyAlignment="1">
      <alignment horizontal="center" vertical="center"/>
    </xf>
    <xf numFmtId="3" fontId="13" fillId="2" borderId="22" xfId="8" applyNumberFormat="1" applyFont="1" applyFill="1" applyBorder="1" applyAlignment="1">
      <alignment horizontal="center" vertical="center" wrapText="1"/>
    </xf>
    <xf numFmtId="41" fontId="13" fillId="2" borderId="22" xfId="1" applyNumberFormat="1" applyFont="1" applyFill="1" applyBorder="1" applyAlignment="1">
      <alignment horizontal="center" vertical="center" wrapText="1"/>
    </xf>
    <xf numFmtId="41" fontId="5" fillId="2" borderId="22" xfId="8" applyNumberFormat="1" applyFont="1" applyFill="1" applyBorder="1" applyAlignment="1">
      <alignment vertical="center"/>
    </xf>
    <xf numFmtId="41" fontId="5" fillId="2" borderId="22" xfId="9" applyNumberFormat="1" applyFont="1" applyFill="1" applyBorder="1" applyAlignment="1">
      <alignment vertical="center"/>
    </xf>
    <xf numFmtId="41" fontId="5" fillId="2" borderId="22" xfId="9" applyNumberFormat="1" applyFont="1" applyFill="1" applyBorder="1" applyAlignment="1">
      <alignment horizontal="center" vertical="center"/>
    </xf>
    <xf numFmtId="41" fontId="13" fillId="2" borderId="22" xfId="9" applyNumberFormat="1" applyFont="1" applyFill="1" applyBorder="1" applyAlignment="1">
      <alignment horizontal="center" vertical="center"/>
    </xf>
    <xf numFmtId="41" fontId="5" fillId="2" borderId="29" xfId="9" applyNumberFormat="1" applyFont="1" applyFill="1" applyBorder="1" applyAlignment="1">
      <alignment vertical="center"/>
    </xf>
    <xf numFmtId="41" fontId="5" fillId="2" borderId="28" xfId="9" applyNumberFormat="1" applyFont="1" applyFill="1" applyBorder="1" applyAlignment="1">
      <alignment horizontal="right" vertical="center"/>
    </xf>
    <xf numFmtId="41" fontId="5" fillId="2" borderId="22" xfId="9" applyNumberFormat="1" applyFont="1" applyFill="1" applyBorder="1" applyAlignment="1">
      <alignment horizontal="right" vertical="center"/>
    </xf>
    <xf numFmtId="0" fontId="13" fillId="0" borderId="28" xfId="1" applyNumberFormat="1" applyFont="1" applyFill="1" applyBorder="1" applyAlignment="1">
      <alignment horizontal="center" vertical="center" wrapText="1"/>
    </xf>
    <xf numFmtId="41" fontId="13" fillId="0" borderId="22" xfId="1" applyNumberFormat="1" applyFont="1" applyFill="1" applyBorder="1" applyAlignment="1">
      <alignment horizontal="right" vertical="center"/>
    </xf>
    <xf numFmtId="41" fontId="13" fillId="0" borderId="22" xfId="1" applyNumberFormat="1" applyFont="1" applyBorder="1" applyAlignment="1">
      <alignment horizontal="center" vertical="center"/>
    </xf>
    <xf numFmtId="41" fontId="13" fillId="0" borderId="22" xfId="1" applyNumberFormat="1" applyFont="1" applyFill="1" applyBorder="1" applyAlignment="1">
      <alignment horizontal="center" vertical="center"/>
    </xf>
    <xf numFmtId="41" fontId="13" fillId="0" borderId="22" xfId="1" applyNumberFormat="1" applyFont="1" applyFill="1" applyBorder="1" applyAlignment="1">
      <alignment horizontal="center" vertical="center" wrapText="1"/>
    </xf>
    <xf numFmtId="183" fontId="13" fillId="0" borderId="22" xfId="1" applyNumberFormat="1" applyFont="1" applyFill="1" applyBorder="1" applyAlignment="1">
      <alignment horizontal="center" vertical="center"/>
    </xf>
    <xf numFmtId="184" fontId="13" fillId="0" borderId="22" xfId="1" applyNumberFormat="1" applyFont="1" applyFill="1" applyBorder="1" applyAlignment="1">
      <alignment horizontal="center" vertical="center" wrapText="1"/>
    </xf>
    <xf numFmtId="3" fontId="13" fillId="0" borderId="28" xfId="1" applyNumberFormat="1" applyFont="1" applyFill="1" applyBorder="1" applyAlignment="1">
      <alignment horizontal="center" vertical="center" wrapText="1"/>
    </xf>
    <xf numFmtId="3" fontId="20" fillId="0" borderId="22" xfId="1" applyNumberFormat="1" applyFont="1" applyFill="1" applyBorder="1" applyAlignment="1">
      <alignment horizontal="center" vertical="center" wrapText="1"/>
    </xf>
    <xf numFmtId="185" fontId="5" fillId="2" borderId="28" xfId="10" applyNumberFormat="1" applyFont="1" applyFill="1" applyBorder="1" applyAlignment="1">
      <alignment vertical="center"/>
    </xf>
    <xf numFmtId="185" fontId="5" fillId="2" borderId="22" xfId="10" applyNumberFormat="1" applyFont="1" applyFill="1" applyBorder="1" applyAlignment="1">
      <alignment vertical="center"/>
    </xf>
    <xf numFmtId="0" fontId="18" fillId="2" borderId="0" xfId="1" applyFont="1" applyFill="1" applyAlignment="1">
      <alignment horizontal="left" vertical="center" indent="1"/>
    </xf>
    <xf numFmtId="0" fontId="19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14" fillId="2" borderId="0" xfId="1" applyFont="1" applyFill="1" applyAlignment="1">
      <alignment horizontal="left" vertical="center" indent="1"/>
    </xf>
    <xf numFmtId="0" fontId="5" fillId="2" borderId="16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 wrapText="1"/>
    </xf>
    <xf numFmtId="186" fontId="5" fillId="2" borderId="29" xfId="10" applyNumberFormat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34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/>
    </xf>
    <xf numFmtId="41" fontId="5" fillId="2" borderId="37" xfId="10" applyNumberFormat="1" applyFont="1" applyFill="1" applyBorder="1" applyAlignment="1">
      <alignment vertical="center"/>
    </xf>
    <xf numFmtId="41" fontId="5" fillId="2" borderId="38" xfId="10" applyNumberFormat="1" applyFont="1" applyFill="1" applyBorder="1" applyAlignment="1">
      <alignment vertical="center"/>
    </xf>
    <xf numFmtId="41" fontId="5" fillId="2" borderId="39" xfId="10" applyNumberFormat="1" applyFont="1" applyFill="1" applyBorder="1" applyAlignment="1">
      <alignment vertical="center"/>
    </xf>
    <xf numFmtId="41" fontId="5" fillId="2" borderId="36" xfId="12" applyFont="1" applyFill="1" applyBorder="1" applyAlignment="1">
      <alignment horizontal="center" vertical="center"/>
    </xf>
    <xf numFmtId="3" fontId="13" fillId="2" borderId="38" xfId="1" applyNumberFormat="1" applyFont="1" applyFill="1" applyBorder="1" applyAlignment="1">
      <alignment horizontal="center" vertical="center" wrapText="1"/>
    </xf>
    <xf numFmtId="0" fontId="13" fillId="0" borderId="37" xfId="1" applyNumberFormat="1" applyFont="1" applyFill="1" applyBorder="1" applyAlignment="1">
      <alignment horizontal="center" vertical="center" wrapText="1"/>
    </xf>
    <xf numFmtId="41" fontId="13" fillId="0" borderId="38" xfId="1" applyNumberFormat="1" applyFont="1" applyFill="1" applyBorder="1" applyAlignment="1">
      <alignment horizontal="right" vertical="center"/>
    </xf>
    <xf numFmtId="41" fontId="13" fillId="2" borderId="38" xfId="1" applyNumberFormat="1" applyFont="1" applyFill="1" applyBorder="1" applyAlignment="1">
      <alignment horizontal="center" vertical="center"/>
    </xf>
    <xf numFmtId="41" fontId="13" fillId="2" borderId="38" xfId="1" applyNumberFormat="1" applyFont="1" applyFill="1" applyBorder="1" applyAlignment="1">
      <alignment horizontal="right" vertical="center"/>
    </xf>
    <xf numFmtId="41" fontId="13" fillId="0" borderId="38" xfId="1" applyNumberFormat="1" applyFont="1" applyFill="1" applyBorder="1" applyAlignment="1">
      <alignment horizontal="center" vertical="center"/>
    </xf>
    <xf numFmtId="41" fontId="13" fillId="2" borderId="38" xfId="1" applyNumberFormat="1" applyFont="1" applyFill="1" applyBorder="1" applyAlignment="1">
      <alignment horizontal="center" vertical="center" wrapText="1"/>
    </xf>
    <xf numFmtId="183" fontId="13" fillId="2" borderId="38" xfId="1" applyNumberFormat="1" applyFont="1" applyFill="1" applyBorder="1" applyAlignment="1">
      <alignment horizontal="center" vertical="center"/>
    </xf>
    <xf numFmtId="184" fontId="13" fillId="2" borderId="38" xfId="1" applyNumberFormat="1" applyFont="1" applyFill="1" applyBorder="1" applyAlignment="1">
      <alignment horizontal="center" vertical="center" wrapText="1"/>
    </xf>
    <xf numFmtId="0" fontId="22" fillId="2" borderId="0" xfId="1" applyFont="1" applyFill="1" applyBorder="1">
      <alignment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5" fillId="2" borderId="0" xfId="1" applyFont="1" applyFill="1" applyAlignment="1">
      <alignment vertical="center"/>
    </xf>
    <xf numFmtId="0" fontId="22" fillId="2" borderId="0" xfId="1" applyFont="1" applyFill="1">
      <alignment vertical="center"/>
    </xf>
    <xf numFmtId="0" fontId="5" fillId="2" borderId="2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184" fontId="13" fillId="0" borderId="38" xfId="1" applyNumberFormat="1" applyFont="1" applyFill="1" applyBorder="1" applyAlignment="1">
      <alignment horizontal="center" vertical="center" wrapText="1"/>
    </xf>
    <xf numFmtId="41" fontId="11" fillId="0" borderId="22" xfId="0" applyNumberFormat="1" applyFont="1" applyFill="1" applyBorder="1" applyAlignment="1">
      <alignment horizontal="center" vertical="center" wrapText="1"/>
    </xf>
    <xf numFmtId="189" fontId="11" fillId="0" borderId="22" xfId="0" applyNumberFormat="1" applyFont="1" applyFill="1" applyBorder="1" applyAlignment="1">
      <alignment horizontal="center" vertical="center"/>
    </xf>
    <xf numFmtId="41" fontId="11" fillId="0" borderId="22" xfId="0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41" fontId="5" fillId="0" borderId="28" xfId="10" applyNumberFormat="1" applyFont="1" applyFill="1" applyBorder="1" applyAlignment="1">
      <alignment vertical="center"/>
    </xf>
    <xf numFmtId="41" fontId="5" fillId="0" borderId="22" xfId="10" applyNumberFormat="1" applyFont="1" applyFill="1" applyBorder="1" applyAlignment="1">
      <alignment vertical="center"/>
    </xf>
    <xf numFmtId="41" fontId="5" fillId="0" borderId="29" xfId="10" applyNumberFormat="1" applyFont="1" applyFill="1" applyBorder="1" applyAlignment="1">
      <alignment vertical="center"/>
    </xf>
    <xf numFmtId="41" fontId="26" fillId="0" borderId="28" xfId="10" applyNumberFormat="1" applyFont="1" applyFill="1" applyBorder="1" applyAlignment="1">
      <alignment vertical="center"/>
    </xf>
    <xf numFmtId="41" fontId="26" fillId="0" borderId="22" xfId="10" applyNumberFormat="1" applyFont="1" applyFill="1" applyBorder="1" applyAlignment="1">
      <alignment vertical="center"/>
    </xf>
    <xf numFmtId="41" fontId="26" fillId="0" borderId="29" xfId="10" applyNumberFormat="1" applyFont="1" applyFill="1" applyBorder="1" applyAlignment="1">
      <alignment vertical="center"/>
    </xf>
    <xf numFmtId="41" fontId="5" fillId="0" borderId="25" xfId="12" applyFont="1" applyFill="1" applyBorder="1" applyAlignment="1">
      <alignment horizontal="center" vertical="center"/>
    </xf>
    <xf numFmtId="41" fontId="5" fillId="0" borderId="28" xfId="9" applyNumberFormat="1" applyFont="1" applyFill="1" applyBorder="1" applyAlignment="1">
      <alignment horizontal="right" vertical="center"/>
    </xf>
    <xf numFmtId="41" fontId="5" fillId="0" borderId="22" xfId="9" applyNumberFormat="1" applyFont="1" applyFill="1" applyBorder="1" applyAlignment="1">
      <alignment vertical="center"/>
    </xf>
    <xf numFmtId="188" fontId="5" fillId="0" borderId="22" xfId="9" applyNumberFormat="1" applyFont="1" applyFill="1" applyBorder="1" applyAlignment="1">
      <alignment vertical="center"/>
    </xf>
    <xf numFmtId="41" fontId="5" fillId="0" borderId="28" xfId="4" applyFont="1" applyFill="1" applyBorder="1" applyAlignment="1">
      <alignment horizontal="right" vertical="center"/>
    </xf>
    <xf numFmtId="41" fontId="5" fillId="0" borderId="22" xfId="4" applyFont="1" applyFill="1" applyBorder="1" applyAlignment="1">
      <alignment horizontal="right" vertical="center"/>
    </xf>
    <xf numFmtId="41" fontId="26" fillId="2" borderId="22" xfId="8" applyNumberFormat="1" applyFont="1" applyFill="1" applyBorder="1" applyAlignment="1">
      <alignment vertical="center"/>
    </xf>
    <xf numFmtId="188" fontId="26" fillId="0" borderId="22" xfId="9" applyNumberFormat="1" applyFont="1" applyFill="1" applyBorder="1" applyAlignment="1">
      <alignment vertical="center"/>
    </xf>
    <xf numFmtId="41" fontId="26" fillId="0" borderId="22" xfId="9" applyNumberFormat="1" applyFont="1" applyFill="1" applyBorder="1" applyAlignment="1">
      <alignment vertical="center"/>
    </xf>
    <xf numFmtId="41" fontId="26" fillId="2" borderId="22" xfId="9" applyNumberFormat="1" applyFont="1" applyFill="1" applyBorder="1" applyAlignment="1">
      <alignment vertical="center"/>
    </xf>
    <xf numFmtId="41" fontId="26" fillId="2" borderId="22" xfId="9" applyNumberFormat="1" applyFont="1" applyFill="1" applyBorder="1" applyAlignment="1">
      <alignment horizontal="right" vertical="center"/>
    </xf>
    <xf numFmtId="3" fontId="27" fillId="2" borderId="22" xfId="8" applyNumberFormat="1" applyFont="1" applyFill="1" applyBorder="1" applyAlignment="1">
      <alignment horizontal="center" vertical="center" wrapText="1"/>
    </xf>
    <xf numFmtId="43" fontId="5" fillId="0" borderId="29" xfId="4" applyNumberFormat="1" applyFont="1" applyFill="1" applyBorder="1" applyAlignment="1">
      <alignment horizontal="right" vertical="center"/>
    </xf>
    <xf numFmtId="183" fontId="13" fillId="2" borderId="45" xfId="1" applyNumberFormat="1" applyFont="1" applyFill="1" applyBorder="1" applyAlignment="1">
      <alignment horizontal="center" vertical="center"/>
    </xf>
    <xf numFmtId="41" fontId="28" fillId="0" borderId="22" xfId="1" applyNumberFormat="1" applyFont="1" applyFill="1" applyBorder="1" applyAlignment="1">
      <alignment horizontal="center" vertical="center"/>
    </xf>
    <xf numFmtId="41" fontId="28" fillId="0" borderId="38" xfId="1" applyNumberFormat="1" applyFont="1" applyFill="1" applyBorder="1" applyAlignment="1">
      <alignment horizontal="center" vertical="center"/>
    </xf>
    <xf numFmtId="41" fontId="11" fillId="0" borderId="38" xfId="0" applyNumberFormat="1" applyFont="1" applyFill="1" applyBorder="1" applyAlignment="1">
      <alignment horizontal="center" vertical="center"/>
    </xf>
    <xf numFmtId="41" fontId="11" fillId="0" borderId="38" xfId="0" applyNumberFormat="1" applyFont="1" applyFill="1" applyBorder="1" applyAlignment="1">
      <alignment horizontal="right" vertical="center"/>
    </xf>
    <xf numFmtId="41" fontId="11" fillId="0" borderId="38" xfId="0" applyNumberFormat="1" applyFont="1" applyFill="1" applyBorder="1" applyAlignment="1">
      <alignment horizontal="center" vertical="center" wrapText="1"/>
    </xf>
    <xf numFmtId="189" fontId="11" fillId="0" borderId="38" xfId="0" applyNumberFormat="1" applyFont="1" applyFill="1" applyBorder="1" applyAlignment="1">
      <alignment horizontal="center" vertical="center"/>
    </xf>
    <xf numFmtId="41" fontId="11" fillId="2" borderId="22" xfId="0" applyNumberFormat="1" applyFont="1" applyFill="1" applyBorder="1" applyAlignment="1">
      <alignment horizontal="center" vertical="center"/>
    </xf>
    <xf numFmtId="41" fontId="11" fillId="2" borderId="22" xfId="0" applyNumberFormat="1" applyFont="1" applyFill="1" applyBorder="1" applyAlignment="1">
      <alignment horizontal="right" vertical="center"/>
    </xf>
    <xf numFmtId="41" fontId="11" fillId="2" borderId="22" xfId="0" applyNumberFormat="1" applyFont="1" applyFill="1" applyBorder="1" applyAlignment="1">
      <alignment horizontal="center" vertical="center" wrapText="1"/>
    </xf>
    <xf numFmtId="194" fontId="11" fillId="2" borderId="22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41" fontId="11" fillId="0" borderId="47" xfId="0" applyNumberFormat="1" applyFont="1" applyFill="1" applyBorder="1" applyAlignment="1">
      <alignment horizontal="right" vertical="center"/>
    </xf>
    <xf numFmtId="41" fontId="13" fillId="2" borderId="22" xfId="0" applyNumberFormat="1" applyFont="1" applyFill="1" applyBorder="1" applyAlignment="1">
      <alignment horizontal="center" vertical="center" wrapText="1"/>
    </xf>
    <xf numFmtId="49" fontId="27" fillId="2" borderId="0" xfId="13" applyNumberFormat="1" applyFont="1" applyFill="1" applyBorder="1" applyAlignment="1">
      <alignment horizontal="center" vertical="center" wrapText="1"/>
    </xf>
    <xf numFmtId="41" fontId="28" fillId="2" borderId="0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41" fontId="13" fillId="2" borderId="4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41" fontId="5" fillId="2" borderId="56" xfId="12" applyFont="1" applyFill="1" applyBorder="1">
      <alignment vertical="center"/>
    </xf>
    <xf numFmtId="41" fontId="5" fillId="2" borderId="53" xfId="12" applyFont="1" applyFill="1" applyBorder="1" applyAlignment="1">
      <alignment horizontal="right" vertical="center"/>
    </xf>
    <xf numFmtId="41" fontId="5" fillId="2" borderId="54" xfId="12" applyFont="1" applyFill="1" applyBorder="1" applyAlignment="1">
      <alignment horizontal="right" vertical="center"/>
    </xf>
    <xf numFmtId="41" fontId="5" fillId="2" borderId="55" xfId="12" applyFont="1" applyFill="1" applyBorder="1" applyAlignment="1">
      <alignment horizontal="right" vertical="center"/>
    </xf>
    <xf numFmtId="41" fontId="13" fillId="2" borderId="28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41" fontId="5" fillId="2" borderId="0" xfId="1" applyNumberFormat="1" applyFont="1" applyFill="1" applyAlignment="1">
      <alignment vertical="center"/>
    </xf>
    <xf numFmtId="41" fontId="5" fillId="0" borderId="0" xfId="10" applyNumberFormat="1" applyFont="1" applyFill="1" applyBorder="1" applyAlignment="1">
      <alignment vertical="center"/>
    </xf>
    <xf numFmtId="41" fontId="26" fillId="0" borderId="27" xfId="11" applyNumberFormat="1" applyFont="1" applyFill="1" applyBorder="1" applyAlignment="1">
      <alignment horizontal="center" vertical="center"/>
    </xf>
    <xf numFmtId="41" fontId="26" fillId="0" borderId="22" xfId="11" applyNumberFormat="1" applyFont="1" applyFill="1" applyBorder="1" applyAlignment="1">
      <alignment horizontal="center" vertical="center"/>
    </xf>
    <xf numFmtId="41" fontId="26" fillId="0" borderId="22" xfId="11" applyNumberFormat="1" applyFont="1" applyFill="1" applyBorder="1" applyAlignment="1">
      <alignment horizontal="right" vertical="center"/>
    </xf>
    <xf numFmtId="41" fontId="26" fillId="0" borderId="23" xfId="11" applyNumberFormat="1" applyFont="1" applyFill="1" applyBorder="1" applyAlignment="1">
      <alignment horizontal="center" vertical="center"/>
    </xf>
    <xf numFmtId="41" fontId="26" fillId="0" borderId="53" xfId="10" applyNumberFormat="1" applyFont="1" applyFill="1" applyBorder="1" applyAlignment="1">
      <alignment vertical="center"/>
    </xf>
    <xf numFmtId="41" fontId="26" fillId="0" borderId="54" xfId="10" applyNumberFormat="1" applyFont="1" applyFill="1" applyBorder="1" applyAlignment="1">
      <alignment vertical="center"/>
    </xf>
    <xf numFmtId="41" fontId="26" fillId="0" borderId="55" xfId="10" applyNumberFormat="1" applyFont="1" applyFill="1" applyBorder="1" applyAlignment="1">
      <alignment vertical="center"/>
    </xf>
    <xf numFmtId="41" fontId="5" fillId="2" borderId="23" xfId="9" applyNumberFormat="1" applyFont="1" applyFill="1" applyBorder="1" applyAlignment="1">
      <alignment vertical="center"/>
    </xf>
    <xf numFmtId="41" fontId="5" fillId="2" borderId="30" xfId="9" applyNumberFormat="1" applyFont="1" applyFill="1" applyBorder="1" applyAlignment="1">
      <alignment vertical="center"/>
    </xf>
    <xf numFmtId="41" fontId="5" fillId="2" borderId="54" xfId="9" applyNumberFormat="1" applyFont="1" applyFill="1" applyBorder="1" applyAlignment="1">
      <alignment vertical="center"/>
    </xf>
    <xf numFmtId="41" fontId="26" fillId="2" borderId="54" xfId="8" applyNumberFormat="1" applyFont="1" applyFill="1" applyBorder="1" applyAlignment="1">
      <alignment vertical="center"/>
    </xf>
    <xf numFmtId="188" fontId="26" fillId="0" borderId="54" xfId="9" applyNumberFormat="1" applyFont="1" applyFill="1" applyBorder="1" applyAlignment="1">
      <alignment vertical="center"/>
    </xf>
    <xf numFmtId="41" fontId="26" fillId="0" borderId="54" xfId="9" applyNumberFormat="1" applyFont="1" applyFill="1" applyBorder="1" applyAlignment="1">
      <alignment vertical="center"/>
    </xf>
    <xf numFmtId="41" fontId="26" fillId="2" borderId="54" xfId="9" applyNumberFormat="1" applyFont="1" applyFill="1" applyBorder="1" applyAlignment="1">
      <alignment vertical="center"/>
    </xf>
    <xf numFmtId="41" fontId="26" fillId="2" borderId="54" xfId="9" applyNumberFormat="1" applyFont="1" applyFill="1" applyBorder="1" applyAlignment="1">
      <alignment horizontal="right" vertical="center"/>
    </xf>
    <xf numFmtId="3" fontId="13" fillId="2" borderId="54" xfId="1" applyNumberFormat="1" applyFont="1" applyFill="1" applyBorder="1" applyAlignment="1">
      <alignment horizontal="center" vertical="center" wrapText="1"/>
    </xf>
    <xf numFmtId="41" fontId="5" fillId="0" borderId="54" xfId="9" applyNumberFormat="1" applyFont="1" applyFill="1" applyBorder="1" applyAlignment="1">
      <alignment vertical="center"/>
    </xf>
    <xf numFmtId="41" fontId="5" fillId="2" borderId="54" xfId="9" applyNumberFormat="1" applyFont="1" applyFill="1" applyBorder="1" applyAlignment="1">
      <alignment horizontal="center" vertical="center"/>
    </xf>
    <xf numFmtId="41" fontId="13" fillId="2" borderId="54" xfId="9" applyNumberFormat="1" applyFont="1" applyFill="1" applyBorder="1" applyAlignment="1">
      <alignment horizontal="center" vertical="center"/>
    </xf>
    <xf numFmtId="41" fontId="5" fillId="0" borderId="53" xfId="4" applyFont="1" applyFill="1" applyBorder="1" applyAlignment="1">
      <alignment horizontal="right" vertical="center"/>
    </xf>
    <xf numFmtId="41" fontId="5" fillId="0" borderId="54" xfId="4" applyFont="1" applyFill="1" applyBorder="1" applyAlignment="1">
      <alignment horizontal="right" vertical="center"/>
    </xf>
    <xf numFmtId="43" fontId="5" fillId="0" borderId="55" xfId="4" applyNumberFormat="1" applyFont="1" applyFill="1" applyBorder="1" applyAlignment="1">
      <alignment horizontal="right" vertical="center"/>
    </xf>
    <xf numFmtId="177" fontId="5" fillId="0" borderId="4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82" fontId="5" fillId="0" borderId="4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182" fontId="5" fillId="0" borderId="31" xfId="0" applyNumberFormat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0" xfId="1" applyFont="1" applyFill="1" applyBorder="1" applyAlignment="1">
      <alignment horizontal="distributed" vertical="center" justifyLastLine="1"/>
    </xf>
    <xf numFmtId="0" fontId="5" fillId="2" borderId="51" xfId="1" applyFont="1" applyFill="1" applyBorder="1" applyAlignment="1">
      <alignment horizontal="distributed" vertical="center" justifyLastLine="1"/>
    </xf>
    <xf numFmtId="0" fontId="5" fillId="2" borderId="51" xfId="1" applyFont="1" applyFill="1" applyBorder="1" applyAlignment="1">
      <alignment horizontal="distributed" vertical="center" wrapText="1" justifyLastLine="1"/>
    </xf>
    <xf numFmtId="0" fontId="5" fillId="2" borderId="52" xfId="1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1" fontId="5" fillId="2" borderId="0" xfId="12" applyFont="1" applyFill="1" applyAlignment="1">
      <alignment vertical="center"/>
    </xf>
    <xf numFmtId="196" fontId="5" fillId="2" borderId="1" xfId="12" applyNumberFormat="1" applyFont="1" applyFill="1" applyBorder="1" applyAlignment="1">
      <alignment vertical="center"/>
    </xf>
    <xf numFmtId="41" fontId="5" fillId="2" borderId="1" xfId="12" applyFont="1" applyFill="1" applyBorder="1" applyAlignment="1">
      <alignment vertical="center"/>
    </xf>
    <xf numFmtId="43" fontId="5" fillId="2" borderId="1" xfId="12" applyNumberFormat="1" applyFont="1" applyFill="1" applyBorder="1" applyAlignment="1">
      <alignment vertical="center"/>
    </xf>
    <xf numFmtId="195" fontId="5" fillId="2" borderId="1" xfId="12" applyNumberFormat="1" applyFont="1" applyFill="1" applyBorder="1" applyAlignment="1">
      <alignment vertical="center"/>
    </xf>
    <xf numFmtId="195" fontId="5" fillId="2" borderId="1" xfId="12" applyNumberFormat="1" applyFont="1" applyFill="1" applyBorder="1" applyAlignment="1">
      <alignment vertical="center" shrinkToFit="1"/>
    </xf>
    <xf numFmtId="197" fontId="5" fillId="2" borderId="1" xfId="12" applyNumberFormat="1" applyFont="1" applyFill="1" applyBorder="1" applyAlignment="1">
      <alignment vertical="center"/>
    </xf>
    <xf numFmtId="197" fontId="5" fillId="2" borderId="1" xfId="12" applyNumberFormat="1" applyFont="1" applyFill="1" applyBorder="1" applyAlignment="1">
      <alignment horizontal="center" vertical="center"/>
    </xf>
    <xf numFmtId="198" fontId="5" fillId="2" borderId="1" xfId="19" applyNumberFormat="1" applyFont="1" applyFill="1" applyBorder="1" applyAlignment="1">
      <alignment horizontal="right" vertical="center"/>
    </xf>
    <xf numFmtId="182" fontId="5" fillId="2" borderId="1" xfId="4" applyNumberFormat="1" applyFont="1" applyFill="1" applyBorder="1" applyAlignment="1">
      <alignment horizontal="right" vertical="center"/>
    </xf>
    <xf numFmtId="41" fontId="5" fillId="2" borderId="1" xfId="0" applyNumberFormat="1" applyFont="1" applyFill="1" applyBorder="1" applyAlignment="1">
      <alignment vertical="center"/>
    </xf>
    <xf numFmtId="188" fontId="5" fillId="2" borderId="1" xfId="0" applyNumberFormat="1" applyFont="1" applyFill="1" applyBorder="1" applyAlignment="1">
      <alignment vertical="center"/>
    </xf>
    <xf numFmtId="179" fontId="5" fillId="2" borderId="1" xfId="0" applyNumberFormat="1" applyFont="1" applyFill="1" applyBorder="1" applyAlignment="1">
      <alignment vertical="center"/>
    </xf>
    <xf numFmtId="197" fontId="5" fillId="2" borderId="1" xfId="0" applyNumberFormat="1" applyFont="1" applyFill="1" applyBorder="1" applyAlignment="1">
      <alignment vertical="center"/>
    </xf>
    <xf numFmtId="3" fontId="5" fillId="2" borderId="1" xfId="13" applyNumberFormat="1" applyFont="1" applyFill="1" applyBorder="1" applyAlignment="1">
      <alignment horizontal="right" vertical="center" wrapText="1" indent="1"/>
    </xf>
    <xf numFmtId="0" fontId="5" fillId="2" borderId="0" xfId="1" applyFont="1" applyFill="1" applyAlignment="1">
      <alignment vertical="center"/>
    </xf>
    <xf numFmtId="0" fontId="5" fillId="2" borderId="16" xfId="1" applyFont="1" applyFill="1" applyBorder="1" applyAlignment="1">
      <alignment horizontal="left" vertical="center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indent="1"/>
    </xf>
    <xf numFmtId="179" fontId="5" fillId="2" borderId="0" xfId="1" applyNumberFormat="1" applyFont="1" applyFill="1">
      <alignment vertical="center"/>
    </xf>
    <xf numFmtId="41" fontId="5" fillId="2" borderId="28" xfId="1" applyNumberFormat="1" applyFont="1" applyFill="1" applyBorder="1" applyAlignment="1">
      <alignment horizontal="center" vertical="center"/>
    </xf>
    <xf numFmtId="41" fontId="5" fillId="2" borderId="22" xfId="1" applyNumberFormat="1" applyFont="1" applyFill="1" applyBorder="1" applyAlignment="1">
      <alignment horizontal="center" vertical="center"/>
    </xf>
    <xf numFmtId="41" fontId="5" fillId="2" borderId="29" xfId="1" applyNumberFormat="1" applyFont="1" applyFill="1" applyBorder="1" applyAlignment="1">
      <alignment horizontal="center" vertical="center"/>
    </xf>
    <xf numFmtId="41" fontId="5" fillId="2" borderId="22" xfId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center" vertical="center" wrapText="1"/>
    </xf>
    <xf numFmtId="41" fontId="5" fillId="2" borderId="53" xfId="1" applyNumberFormat="1" applyFont="1" applyFill="1" applyBorder="1" applyAlignment="1">
      <alignment horizontal="center" vertical="center"/>
    </xf>
    <xf numFmtId="41" fontId="5" fillId="2" borderId="54" xfId="1" applyNumberFormat="1" applyFont="1" applyFill="1" applyBorder="1" applyAlignment="1">
      <alignment horizontal="center" vertical="center"/>
    </xf>
    <xf numFmtId="41" fontId="5" fillId="2" borderId="54" xfId="1" applyNumberFormat="1" applyFont="1" applyFill="1" applyBorder="1" applyAlignment="1">
      <alignment horizontal="right" vertical="center"/>
    </xf>
    <xf numFmtId="41" fontId="5" fillId="2" borderId="55" xfId="1" applyNumberFormat="1" applyFont="1" applyFill="1" applyBorder="1" applyAlignment="1">
      <alignment horizontal="center" vertical="center"/>
    </xf>
    <xf numFmtId="41" fontId="16" fillId="2" borderId="0" xfId="12" applyFont="1" applyFill="1" applyAlignment="1">
      <alignment vertical="center"/>
    </xf>
    <xf numFmtId="41" fontId="5" fillId="2" borderId="0" xfId="12" applyFont="1" applyFill="1" applyAlignment="1">
      <alignment horizontal="left" vertical="center"/>
    </xf>
    <xf numFmtId="195" fontId="5" fillId="2" borderId="1" xfId="0" applyNumberFormat="1" applyFont="1" applyFill="1" applyBorder="1" applyAlignment="1">
      <alignment vertical="center" shrinkToFit="1"/>
    </xf>
    <xf numFmtId="41" fontId="5" fillId="2" borderId="0" xfId="0" applyNumberFormat="1" applyFont="1" applyFill="1" applyAlignment="1">
      <alignment vertical="center"/>
    </xf>
    <xf numFmtId="41" fontId="5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/>
    </xf>
    <xf numFmtId="0" fontId="35" fillId="2" borderId="57" xfId="0" applyFont="1" applyFill="1" applyBorder="1" applyAlignment="1">
      <alignment horizontal="left" vertical="center" indent="1"/>
    </xf>
    <xf numFmtId="0" fontId="34" fillId="2" borderId="0" xfId="0" applyFont="1" applyFill="1">
      <alignment vertical="center"/>
    </xf>
    <xf numFmtId="190" fontId="5" fillId="2" borderId="28" xfId="0" applyNumberFormat="1" applyFont="1" applyFill="1" applyBorder="1" applyAlignment="1">
      <alignment horizontal="right" vertical="center"/>
    </xf>
    <xf numFmtId="179" fontId="5" fillId="2" borderId="22" xfId="0" applyNumberFormat="1" applyFont="1" applyFill="1" applyBorder="1" applyAlignment="1">
      <alignment vertical="center"/>
    </xf>
    <xf numFmtId="179" fontId="5" fillId="2" borderId="22" xfId="0" applyNumberFormat="1" applyFont="1" applyFill="1" applyBorder="1" applyAlignment="1">
      <alignment horizontal="right" vertical="center"/>
    </xf>
    <xf numFmtId="179" fontId="5" fillId="2" borderId="29" xfId="0" applyNumberFormat="1" applyFont="1" applyFill="1" applyBorder="1" applyAlignment="1">
      <alignment horizontal="right" vertical="center"/>
    </xf>
    <xf numFmtId="190" fontId="5" fillId="2" borderId="58" xfId="0" applyNumberFormat="1" applyFont="1" applyFill="1" applyBorder="1" applyAlignment="1">
      <alignment horizontal="right" vertical="center"/>
    </xf>
    <xf numFmtId="179" fontId="5" fillId="2" borderId="23" xfId="0" applyNumberFormat="1" applyFont="1" applyFill="1" applyBorder="1" applyAlignment="1">
      <alignment vertical="center"/>
    </xf>
    <xf numFmtId="179" fontId="5" fillId="2" borderId="23" xfId="0" applyNumberFormat="1" applyFont="1" applyFill="1" applyBorder="1" applyAlignment="1">
      <alignment horizontal="right" vertical="center"/>
    </xf>
    <xf numFmtId="179" fontId="5" fillId="2" borderId="3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1" fontId="5" fillId="2" borderId="10" xfId="12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82" fontId="5" fillId="2" borderId="32" xfId="1" applyNumberFormat="1" applyFont="1" applyFill="1" applyBorder="1" applyAlignment="1">
      <alignment horizontal="center" vertical="center"/>
    </xf>
    <xf numFmtId="182" fontId="5" fillId="2" borderId="1" xfId="1" applyNumberFormat="1" applyFont="1" applyFill="1" applyBorder="1" applyAlignment="1">
      <alignment horizontal="center" vertical="center"/>
    </xf>
    <xf numFmtId="182" fontId="5" fillId="2" borderId="1" xfId="1" applyNumberFormat="1" applyFont="1" applyFill="1" applyBorder="1" applyAlignment="1">
      <alignment horizontal="center" vertical="center" wrapText="1"/>
    </xf>
    <xf numFmtId="182" fontId="5" fillId="2" borderId="2" xfId="1" applyNumberFormat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 wrapText="1"/>
    </xf>
    <xf numFmtId="41" fontId="26" fillId="2" borderId="23" xfId="9" applyNumberFormat="1" applyFont="1" applyFill="1" applyBorder="1" applyAlignment="1">
      <alignment horizontal="right" vertical="center"/>
    </xf>
    <xf numFmtId="3" fontId="27" fillId="2" borderId="23" xfId="8" applyNumberFormat="1" applyFont="1" applyFill="1" applyBorder="1" applyAlignment="1">
      <alignment horizontal="center" vertical="center" wrapText="1"/>
    </xf>
    <xf numFmtId="41" fontId="26" fillId="2" borderId="23" xfId="9" applyNumberFormat="1" applyFont="1" applyFill="1" applyBorder="1" applyAlignment="1">
      <alignment vertical="center"/>
    </xf>
    <xf numFmtId="41" fontId="13" fillId="2" borderId="58" xfId="0" applyNumberFormat="1" applyFont="1" applyFill="1" applyBorder="1" applyAlignment="1">
      <alignment horizontal="center" vertical="center"/>
    </xf>
    <xf numFmtId="3" fontId="13" fillId="2" borderId="23" xfId="1" applyNumberFormat="1" applyFont="1" applyFill="1" applyBorder="1" applyAlignment="1">
      <alignment horizontal="center" vertical="center" wrapText="1"/>
    </xf>
    <xf numFmtId="41" fontId="11" fillId="2" borderId="23" xfId="0" applyNumberFormat="1" applyFont="1" applyFill="1" applyBorder="1" applyAlignment="1">
      <alignment horizontal="center" vertical="center"/>
    </xf>
    <xf numFmtId="41" fontId="11" fillId="2" borderId="23" xfId="0" applyNumberFormat="1" applyFont="1" applyFill="1" applyBorder="1" applyAlignment="1">
      <alignment horizontal="right" vertical="center"/>
    </xf>
    <xf numFmtId="41" fontId="11" fillId="2" borderId="23" xfId="0" applyNumberFormat="1" applyFont="1" applyFill="1" applyBorder="1" applyAlignment="1">
      <alignment horizontal="center" vertical="center" wrapText="1"/>
    </xf>
    <xf numFmtId="194" fontId="11" fillId="2" borderId="23" xfId="0" applyNumberFormat="1" applyFont="1" applyFill="1" applyBorder="1" applyAlignment="1">
      <alignment horizontal="center" vertical="center"/>
    </xf>
    <xf numFmtId="41" fontId="13" fillId="2" borderId="23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 wrapText="1"/>
    </xf>
    <xf numFmtId="41" fontId="5" fillId="2" borderId="0" xfId="12" applyFont="1" applyFill="1" applyBorder="1" applyAlignment="1">
      <alignment vertical="center"/>
    </xf>
    <xf numFmtId="41" fontId="16" fillId="2" borderId="0" xfId="12" applyFont="1" applyFill="1" applyAlignment="1">
      <alignment vertical="center"/>
    </xf>
    <xf numFmtId="41" fontId="11" fillId="2" borderId="4" xfId="0" applyNumberFormat="1" applyFont="1" applyFill="1" applyBorder="1" applyAlignment="1">
      <alignment horizontal="left" vertical="center"/>
    </xf>
    <xf numFmtId="0" fontId="34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1" fontId="5" fillId="2" borderId="4" xfId="12" applyFont="1" applyFill="1" applyBorder="1" applyAlignment="1">
      <alignment vertical="center"/>
    </xf>
    <xf numFmtId="41" fontId="21" fillId="2" borderId="0" xfId="12" applyFont="1" applyFill="1" applyAlignment="1">
      <alignment vertical="center"/>
    </xf>
    <xf numFmtId="41" fontId="5" fillId="2" borderId="7" xfId="12" applyFont="1" applyFill="1" applyBorder="1" applyAlignment="1">
      <alignment horizontal="center" vertical="center" wrapText="1"/>
    </xf>
    <xf numFmtId="41" fontId="5" fillId="2" borderId="9" xfId="12" applyFont="1" applyFill="1" applyBorder="1" applyAlignment="1">
      <alignment horizontal="center" vertical="center"/>
    </xf>
    <xf numFmtId="41" fontId="5" fillId="2" borderId="8" xfId="12" applyFont="1" applyFill="1" applyBorder="1" applyAlignment="1">
      <alignment horizontal="center" vertical="center"/>
    </xf>
    <xf numFmtId="41" fontId="5" fillId="2" borderId="10" xfId="12" applyFont="1" applyFill="1" applyBorder="1" applyAlignment="1">
      <alignment horizontal="center" vertical="center"/>
    </xf>
    <xf numFmtId="41" fontId="5" fillId="2" borderId="12" xfId="12" applyFont="1" applyFill="1" applyBorder="1" applyAlignment="1">
      <alignment horizontal="center" vertical="center"/>
    </xf>
    <xf numFmtId="41" fontId="5" fillId="2" borderId="11" xfId="12" applyFont="1" applyFill="1" applyBorder="1" applyAlignment="1">
      <alignment horizontal="center" vertical="center"/>
    </xf>
    <xf numFmtId="41" fontId="5" fillId="2" borderId="12" xfId="12" applyFont="1" applyFill="1" applyBorder="1" applyAlignment="1">
      <alignment horizontal="center" vertical="center" wrapText="1"/>
    </xf>
    <xf numFmtId="41" fontId="5" fillId="2" borderId="11" xfId="12" applyFont="1" applyFill="1" applyBorder="1" applyAlignment="1">
      <alignment horizontal="center" vertical="center" wrapText="1"/>
    </xf>
    <xf numFmtId="41" fontId="5" fillId="2" borderId="32" xfId="12" applyFont="1" applyFill="1" applyBorder="1" applyAlignment="1">
      <alignment horizontal="center" vertical="center"/>
    </xf>
    <xf numFmtId="179" fontId="5" fillId="2" borderId="0" xfId="1" applyNumberFormat="1" applyFont="1" applyFill="1" applyAlignment="1">
      <alignment horizontal="left" vertical="center"/>
    </xf>
    <xf numFmtId="179" fontId="5" fillId="2" borderId="0" xfId="1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81" fontId="5" fillId="2" borderId="1" xfId="1" applyNumberFormat="1" applyFont="1" applyFill="1" applyBorder="1" applyAlignment="1">
      <alignment horizontal="center" vertical="center" wrapText="1"/>
    </xf>
    <xf numFmtId="181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left" vertical="center"/>
    </xf>
    <xf numFmtId="3" fontId="5" fillId="2" borderId="4" xfId="1" applyNumberFormat="1" applyFont="1" applyFill="1" applyBorder="1" applyAlignment="1">
      <alignment vertical="center"/>
    </xf>
    <xf numFmtId="0" fontId="14" fillId="2" borderId="0" xfId="1" applyFont="1" applyFill="1" applyAlignment="1">
      <alignment horizontal="left" vertical="center" indent="1"/>
    </xf>
    <xf numFmtId="0" fontId="5" fillId="2" borderId="3" xfId="1" applyFont="1" applyFill="1" applyBorder="1" applyAlignment="1">
      <alignment horizontal="center" vertical="center"/>
    </xf>
    <xf numFmtId="182" fontId="5" fillId="2" borderId="1" xfId="1" applyNumberFormat="1" applyFont="1" applyFill="1" applyBorder="1" applyAlignment="1">
      <alignment horizontal="center" vertical="center"/>
    </xf>
    <xf numFmtId="182" fontId="5" fillId="2" borderId="2" xfId="1" applyNumberFormat="1" applyFont="1" applyFill="1" applyBorder="1" applyAlignment="1">
      <alignment horizontal="center" vertical="center"/>
    </xf>
    <xf numFmtId="182" fontId="5" fillId="2" borderId="12" xfId="1" applyNumberFormat="1" applyFont="1" applyFill="1" applyBorder="1" applyAlignment="1">
      <alignment horizontal="center" vertical="center"/>
    </xf>
    <xf numFmtId="182" fontId="5" fillId="2" borderId="7" xfId="1" applyNumberFormat="1" applyFont="1" applyFill="1" applyBorder="1" applyAlignment="1">
      <alignment horizontal="center" vertical="center"/>
    </xf>
    <xf numFmtId="182" fontId="5" fillId="2" borderId="6" xfId="1" applyNumberFormat="1" applyFont="1" applyFill="1" applyBorder="1" applyAlignment="1">
      <alignment horizontal="center" vertical="center"/>
    </xf>
    <xf numFmtId="182" fontId="5" fillId="2" borderId="31" xfId="1" applyNumberFormat="1" applyFont="1" applyFill="1" applyBorder="1" applyAlignment="1">
      <alignment horizontal="center" vertical="center"/>
    </xf>
    <xf numFmtId="182" fontId="5" fillId="2" borderId="8" xfId="1" applyNumberFormat="1" applyFont="1" applyFill="1" applyBorder="1" applyAlignment="1">
      <alignment horizontal="center" vertical="center"/>
    </xf>
    <xf numFmtId="182" fontId="5" fillId="2" borderId="9" xfId="1" applyNumberFormat="1" applyFont="1" applyFill="1" applyBorder="1" applyAlignment="1">
      <alignment horizontal="center" vertical="center"/>
    </xf>
    <xf numFmtId="182" fontId="5" fillId="2" borderId="4" xfId="1" applyNumberFormat="1" applyFont="1" applyFill="1" applyBorder="1" applyAlignment="1">
      <alignment horizontal="center" vertical="center"/>
    </xf>
    <xf numFmtId="182" fontId="5" fillId="2" borderId="10" xfId="1" applyNumberFormat="1" applyFont="1" applyFill="1" applyBorder="1" applyAlignment="1">
      <alignment horizontal="center" vertical="center"/>
    </xf>
    <xf numFmtId="182" fontId="5" fillId="2" borderId="32" xfId="1" applyNumberFormat="1" applyFont="1" applyFill="1" applyBorder="1" applyAlignment="1">
      <alignment horizontal="center" vertical="center"/>
    </xf>
    <xf numFmtId="182" fontId="5" fillId="2" borderId="3" xfId="1" applyNumberFormat="1" applyFont="1" applyFill="1" applyBorder="1" applyAlignment="1">
      <alignment horizontal="center" vertical="center"/>
    </xf>
    <xf numFmtId="182" fontId="5" fillId="2" borderId="1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183" fontId="13" fillId="2" borderId="2" xfId="1" applyNumberFormat="1" applyFont="1" applyFill="1" applyBorder="1" applyAlignment="1">
      <alignment horizontal="center" vertical="center"/>
    </xf>
    <xf numFmtId="183" fontId="13" fillId="2" borderId="6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/>
    </xf>
    <xf numFmtId="0" fontId="13" fillId="2" borderId="43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46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183" fontId="13" fillId="2" borderId="7" xfId="1" applyNumberFormat="1" applyFont="1" applyFill="1" applyBorder="1" applyAlignment="1">
      <alignment horizontal="center" vertical="center"/>
    </xf>
    <xf numFmtId="183" fontId="13" fillId="2" borderId="43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0" fontId="13" fillId="2" borderId="6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43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/>
    </xf>
    <xf numFmtId="0" fontId="13" fillId="2" borderId="31" xfId="1" applyFont="1" applyFill="1" applyBorder="1" applyAlignment="1">
      <alignment horizontal="center" vertical="center"/>
    </xf>
    <xf numFmtId="0" fontId="13" fillId="2" borderId="44" xfId="1" applyFont="1" applyFill="1" applyBorder="1" applyAlignment="1">
      <alignment horizontal="center" vertical="center"/>
    </xf>
    <xf numFmtId="183" fontId="13" fillId="2" borderId="12" xfId="1" applyNumberFormat="1" applyFont="1" applyFill="1" applyBorder="1" applyAlignment="1">
      <alignment horizontal="center" vertical="center" wrapText="1"/>
    </xf>
    <xf numFmtId="183" fontId="13" fillId="2" borderId="11" xfId="1" applyNumberFormat="1" applyFont="1" applyFill="1" applyBorder="1" applyAlignment="1">
      <alignment horizontal="center" vertical="center" wrapText="1"/>
    </xf>
    <xf numFmtId="183" fontId="13" fillId="2" borderId="46" xfId="1" applyNumberFormat="1" applyFont="1" applyFill="1" applyBorder="1" applyAlignment="1">
      <alignment horizontal="center" vertical="center" wrapText="1"/>
    </xf>
    <xf numFmtId="183" fontId="13" fillId="2" borderId="7" xfId="1" applyNumberFormat="1" applyFont="1" applyFill="1" applyBorder="1" applyAlignment="1">
      <alignment horizontal="center" vertical="center" wrapText="1"/>
    </xf>
    <xf numFmtId="183" fontId="13" fillId="2" borderId="13" xfId="1" applyNumberFormat="1" applyFont="1" applyFill="1" applyBorder="1" applyAlignment="1">
      <alignment horizontal="center" vertical="center" wrapText="1"/>
    </xf>
    <xf numFmtId="183" fontId="13" fillId="2" borderId="43" xfId="1" applyNumberFormat="1" applyFont="1" applyFill="1" applyBorder="1" applyAlignment="1">
      <alignment horizontal="center" vertical="center" wrapText="1"/>
    </xf>
    <xf numFmtId="183" fontId="13" fillId="2" borderId="12" xfId="1" applyNumberFormat="1" applyFont="1" applyFill="1" applyBorder="1" applyAlignment="1">
      <alignment horizontal="center" vertical="center"/>
    </xf>
    <xf numFmtId="183" fontId="13" fillId="2" borderId="11" xfId="1" applyNumberFormat="1" applyFont="1" applyFill="1" applyBorder="1" applyAlignment="1">
      <alignment horizontal="center" vertical="center"/>
    </xf>
    <xf numFmtId="183" fontId="13" fillId="2" borderId="4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0" fontId="5" fillId="2" borderId="48" xfId="1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41" fontId="26" fillId="0" borderId="60" xfId="11" applyNumberFormat="1" applyFont="1" applyFill="1" applyBorder="1" applyAlignment="1">
      <alignment horizontal="center" vertical="center"/>
    </xf>
    <xf numFmtId="41" fontId="26" fillId="0" borderId="29" xfId="11" applyNumberFormat="1" applyFont="1" applyFill="1" applyBorder="1" applyAlignment="1">
      <alignment horizontal="center" vertical="center"/>
    </xf>
    <xf numFmtId="41" fontId="26" fillId="0" borderId="30" xfId="1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12" applyFont="1" applyFill="1" applyBorder="1" applyAlignment="1">
      <alignment horizontal="center" vertical="center"/>
    </xf>
    <xf numFmtId="41" fontId="5" fillId="2" borderId="2" xfId="12" applyFont="1" applyFill="1" applyBorder="1" applyAlignment="1">
      <alignment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 wrapText="1"/>
    </xf>
    <xf numFmtId="41" fontId="28" fillId="0" borderId="29" xfId="1" applyNumberFormat="1" applyFont="1" applyFill="1" applyBorder="1" applyAlignment="1">
      <alignment horizontal="center" vertical="center"/>
    </xf>
    <xf numFmtId="41" fontId="28" fillId="0" borderId="39" xfId="1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3" fontId="5" fillId="2" borderId="30" xfId="0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</cellXfs>
  <cellStyles count="20">
    <cellStyle name="Header1" xfId="2"/>
    <cellStyle name="Header2" xfId="3"/>
    <cellStyle name="쉼표 [0]" xfId="12" builtinId="6"/>
    <cellStyle name="쉼표 [0] 2" xfId="4"/>
    <cellStyle name="쉼표 [0] 2 2" xfId="15"/>
    <cellStyle name="쉼표 [0] 3" xfId="5"/>
    <cellStyle name="쉼표 [0] 4" xfId="10"/>
    <cellStyle name="쉼표 [0] 5" xfId="14"/>
    <cellStyle name="콤마 [0]_95" xfId="6"/>
    <cellStyle name="콤마_95" xfId="7"/>
    <cellStyle name="통화 [0] 2" xfId="8"/>
    <cellStyle name="통화 [0] 3" xfId="18"/>
    <cellStyle name="표준" xfId="0" builtinId="0"/>
    <cellStyle name="표준 10 2 5" xfId="16"/>
    <cellStyle name="표준 2" xfId="1"/>
    <cellStyle name="표준 2 2" xfId="13"/>
    <cellStyle name="표준 3" xfId="11"/>
    <cellStyle name="표준 4" xfId="17"/>
    <cellStyle name="표준_2008년기준_전국폐기물발생및처리현황_서식_김기용" xfId="19"/>
    <cellStyle name="표준_6.하수및분뇨수거(환경관리과)" xfId="9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zoomScale="60" zoomScaleNormal="100" workbookViewId="0">
      <selection activeCell="R20" sqref="R20"/>
    </sheetView>
  </sheetViews>
  <sheetFormatPr defaultColWidth="9" defaultRowHeight="13.5"/>
  <cols>
    <col min="1" max="1" width="12.5" style="18" customWidth="1"/>
    <col min="2" max="13" width="6.125" style="18" customWidth="1"/>
    <col min="14" max="14" width="6.75" style="18" customWidth="1"/>
    <col min="15" max="16384" width="9" style="18"/>
  </cols>
  <sheetData>
    <row r="1" spans="1:14" ht="20.25" customHeight="1">
      <c r="A1" s="279" t="s">
        <v>173</v>
      </c>
      <c r="B1" s="279"/>
      <c r="C1" s="279"/>
      <c r="D1" s="279"/>
      <c r="E1" s="279"/>
      <c r="F1" s="85"/>
      <c r="G1" s="85"/>
      <c r="H1" s="85"/>
      <c r="I1" s="85"/>
      <c r="J1" s="85"/>
      <c r="K1" s="85"/>
      <c r="L1" s="85"/>
      <c r="M1" s="85"/>
      <c r="N1" s="85"/>
    </row>
    <row r="2" spans="1:14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" customHeight="1">
      <c r="A3" s="280" t="s">
        <v>141</v>
      </c>
      <c r="B3" s="280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25.5" customHeight="1">
      <c r="A4" s="281" t="s">
        <v>159</v>
      </c>
      <c r="B4" s="283" t="s">
        <v>128</v>
      </c>
      <c r="C4" s="284"/>
      <c r="D4" s="284"/>
      <c r="E4" s="284"/>
      <c r="F4" s="284"/>
      <c r="G4" s="285"/>
      <c r="H4" s="283" t="s">
        <v>129</v>
      </c>
      <c r="I4" s="284"/>
      <c r="J4" s="284"/>
      <c r="K4" s="284"/>
      <c r="L4" s="284"/>
      <c r="M4" s="285"/>
      <c r="N4" s="276" t="s">
        <v>130</v>
      </c>
    </row>
    <row r="5" spans="1:14" ht="27.75" customHeight="1">
      <c r="A5" s="282"/>
      <c r="B5" s="91" t="s">
        <v>50</v>
      </c>
      <c r="C5" s="91" t="s">
        <v>51</v>
      </c>
      <c r="D5" s="91" t="s">
        <v>52</v>
      </c>
      <c r="E5" s="91" t="s">
        <v>53</v>
      </c>
      <c r="F5" s="91" t="s">
        <v>54</v>
      </c>
      <c r="G5" s="91" t="s">
        <v>55</v>
      </c>
      <c r="H5" s="91" t="s">
        <v>50</v>
      </c>
      <c r="I5" s="91" t="s">
        <v>51</v>
      </c>
      <c r="J5" s="91" t="s">
        <v>52</v>
      </c>
      <c r="K5" s="91" t="s">
        <v>53</v>
      </c>
      <c r="L5" s="91" t="s">
        <v>54</v>
      </c>
      <c r="M5" s="91" t="s">
        <v>55</v>
      </c>
      <c r="N5" s="277"/>
    </row>
    <row r="6" spans="1:14" ht="25.5" customHeight="1">
      <c r="A6" s="47" t="s">
        <v>91</v>
      </c>
      <c r="B6" s="49">
        <v>372</v>
      </c>
      <c r="C6" s="48">
        <v>4</v>
      </c>
      <c r="D6" s="48">
        <v>7</v>
      </c>
      <c r="E6" s="48">
        <v>17</v>
      </c>
      <c r="F6" s="48">
        <v>199</v>
      </c>
      <c r="G6" s="48">
        <v>145</v>
      </c>
      <c r="H6" s="48">
        <v>426</v>
      </c>
      <c r="I6" s="48">
        <v>3</v>
      </c>
      <c r="J6" s="48">
        <v>75</v>
      </c>
      <c r="K6" s="48">
        <v>60</v>
      </c>
      <c r="L6" s="48">
        <v>38</v>
      </c>
      <c r="M6" s="48">
        <v>250</v>
      </c>
      <c r="N6" s="50">
        <v>9</v>
      </c>
    </row>
    <row r="7" spans="1:14" ht="25.5" customHeight="1">
      <c r="A7" s="92" t="s">
        <v>92</v>
      </c>
      <c r="B7" s="49">
        <v>387</v>
      </c>
      <c r="C7" s="48">
        <v>4</v>
      </c>
      <c r="D7" s="48">
        <v>7</v>
      </c>
      <c r="E7" s="48">
        <v>22</v>
      </c>
      <c r="F7" s="48">
        <v>205</v>
      </c>
      <c r="G7" s="48">
        <v>149</v>
      </c>
      <c r="H7" s="48">
        <f>I7+J7+K7+L7+M7</f>
        <v>441</v>
      </c>
      <c r="I7" s="48">
        <v>3</v>
      </c>
      <c r="J7" s="48">
        <v>76</v>
      </c>
      <c r="K7" s="48">
        <v>60</v>
      </c>
      <c r="L7" s="48">
        <v>34</v>
      </c>
      <c r="M7" s="48">
        <v>268</v>
      </c>
      <c r="N7" s="50">
        <v>8</v>
      </c>
    </row>
    <row r="8" spans="1:14" s="89" customFormat="1" ht="25.5" customHeight="1">
      <c r="A8" s="118" t="s">
        <v>163</v>
      </c>
      <c r="B8" s="119">
        <f>SUM(C8:G8)</f>
        <v>387</v>
      </c>
      <c r="C8" s="120">
        <v>4</v>
      </c>
      <c r="D8" s="120">
        <v>7</v>
      </c>
      <c r="E8" s="120">
        <v>21</v>
      </c>
      <c r="F8" s="120">
        <v>202</v>
      </c>
      <c r="G8" s="120">
        <v>153</v>
      </c>
      <c r="H8" s="120">
        <f>SUM(I8:M8)</f>
        <v>433</v>
      </c>
      <c r="I8" s="120">
        <v>2</v>
      </c>
      <c r="J8" s="120">
        <v>77</v>
      </c>
      <c r="K8" s="120">
        <v>59</v>
      </c>
      <c r="L8" s="120">
        <v>31</v>
      </c>
      <c r="M8" s="120">
        <v>264</v>
      </c>
      <c r="N8" s="121">
        <v>8</v>
      </c>
    </row>
    <row r="9" spans="1:14" ht="24.75" customHeight="1">
      <c r="A9" s="118" t="s">
        <v>179</v>
      </c>
      <c r="B9" s="122">
        <v>387</v>
      </c>
      <c r="C9" s="123">
        <v>4</v>
      </c>
      <c r="D9" s="123">
        <v>6</v>
      </c>
      <c r="E9" s="123">
        <v>17</v>
      </c>
      <c r="F9" s="123">
        <v>201</v>
      </c>
      <c r="G9" s="123">
        <v>159</v>
      </c>
      <c r="H9" s="123">
        <v>438</v>
      </c>
      <c r="I9" s="123">
        <v>2</v>
      </c>
      <c r="J9" s="123">
        <v>74</v>
      </c>
      <c r="K9" s="123">
        <v>60</v>
      </c>
      <c r="L9" s="123">
        <v>31</v>
      </c>
      <c r="M9" s="123">
        <v>271</v>
      </c>
      <c r="N9" s="124">
        <v>8</v>
      </c>
    </row>
    <row r="10" spans="1:14" s="161" customFormat="1" ht="24.75" customHeight="1">
      <c r="A10" s="47" t="s">
        <v>189</v>
      </c>
      <c r="B10" s="122">
        <v>376</v>
      </c>
      <c r="C10" s="123">
        <v>3</v>
      </c>
      <c r="D10" s="123">
        <v>4</v>
      </c>
      <c r="E10" s="123">
        <v>15</v>
      </c>
      <c r="F10" s="123">
        <v>202</v>
      </c>
      <c r="G10" s="123">
        <v>152</v>
      </c>
      <c r="H10" s="123">
        <v>433</v>
      </c>
      <c r="I10" s="123">
        <v>2</v>
      </c>
      <c r="J10" s="123">
        <v>71</v>
      </c>
      <c r="K10" s="123">
        <v>62</v>
      </c>
      <c r="L10" s="123">
        <v>29</v>
      </c>
      <c r="M10" s="123">
        <v>269</v>
      </c>
      <c r="N10" s="124">
        <v>7</v>
      </c>
    </row>
    <row r="11" spans="1:14" ht="22.5" customHeight="1">
      <c r="A11" s="200" t="s">
        <v>240</v>
      </c>
      <c r="B11" s="176">
        <v>378</v>
      </c>
      <c r="C11" s="177">
        <v>3</v>
      </c>
      <c r="D11" s="177">
        <v>3</v>
      </c>
      <c r="E11" s="177">
        <v>13</v>
      </c>
      <c r="F11" s="177">
        <v>198</v>
      </c>
      <c r="G11" s="177">
        <v>161</v>
      </c>
      <c r="H11" s="177">
        <v>422</v>
      </c>
      <c r="I11" s="177">
        <v>2</v>
      </c>
      <c r="J11" s="177">
        <v>68</v>
      </c>
      <c r="K11" s="177">
        <v>60</v>
      </c>
      <c r="L11" s="177">
        <v>30</v>
      </c>
      <c r="M11" s="177">
        <v>262</v>
      </c>
      <c r="N11" s="178">
        <v>8</v>
      </c>
    </row>
    <row r="12" spans="1:14" ht="25.5" customHeight="1">
      <c r="A12" s="20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4" s="110" customFormat="1" ht="25.5" customHeight="1">
      <c r="A13" s="202" t="s">
        <v>56</v>
      </c>
      <c r="B13" s="172"/>
      <c r="C13" s="172"/>
      <c r="D13" s="172"/>
      <c r="E13" s="172"/>
      <c r="F13" s="172"/>
      <c r="G13" s="172"/>
      <c r="H13" s="172">
        <v>3</v>
      </c>
      <c r="I13" s="172"/>
      <c r="J13" s="172"/>
      <c r="K13" s="172"/>
      <c r="L13" s="172"/>
      <c r="M13" s="172">
        <v>3</v>
      </c>
      <c r="N13" s="374"/>
    </row>
    <row r="14" spans="1:14" ht="24.95" customHeight="1">
      <c r="A14" s="203" t="s">
        <v>171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375"/>
    </row>
    <row r="15" spans="1:14" ht="24.95" customHeight="1">
      <c r="A15" s="203" t="s">
        <v>57</v>
      </c>
      <c r="B15" s="173"/>
      <c r="C15" s="173"/>
      <c r="D15" s="173"/>
      <c r="E15" s="173"/>
      <c r="F15" s="173"/>
      <c r="G15" s="173"/>
      <c r="H15" s="173">
        <v>3</v>
      </c>
      <c r="I15" s="173"/>
      <c r="J15" s="173"/>
      <c r="K15" s="173"/>
      <c r="L15" s="173"/>
      <c r="M15" s="173">
        <v>3</v>
      </c>
      <c r="N15" s="375"/>
    </row>
    <row r="16" spans="1:14" ht="24.95" customHeight="1">
      <c r="A16" s="203" t="s">
        <v>58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375"/>
    </row>
    <row r="17" spans="1:15" ht="24.95" customHeight="1">
      <c r="A17" s="204" t="s">
        <v>170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375"/>
    </row>
    <row r="18" spans="1:15" ht="24.95" customHeight="1">
      <c r="A18" s="203" t="s">
        <v>59</v>
      </c>
      <c r="B18" s="173"/>
      <c r="C18" s="173"/>
      <c r="D18" s="173"/>
      <c r="E18" s="173"/>
      <c r="F18" s="173"/>
      <c r="G18" s="173"/>
      <c r="H18" s="173">
        <v>1</v>
      </c>
      <c r="I18" s="173"/>
      <c r="J18" s="173"/>
      <c r="K18" s="173"/>
      <c r="L18" s="173"/>
      <c r="M18" s="173">
        <v>1</v>
      </c>
      <c r="N18" s="375"/>
    </row>
    <row r="19" spans="1:15" ht="24.95" customHeight="1">
      <c r="A19" s="203" t="s">
        <v>60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375"/>
    </row>
    <row r="20" spans="1:15" ht="24.95" customHeight="1">
      <c r="A20" s="203" t="s">
        <v>61</v>
      </c>
      <c r="B20" s="173"/>
      <c r="C20" s="173"/>
      <c r="D20" s="173"/>
      <c r="E20" s="173"/>
      <c r="F20" s="173"/>
      <c r="G20" s="173"/>
      <c r="H20" s="173">
        <v>1</v>
      </c>
      <c r="I20" s="173"/>
      <c r="J20" s="173"/>
      <c r="K20" s="173"/>
      <c r="L20" s="173"/>
      <c r="M20" s="173">
        <v>1</v>
      </c>
      <c r="N20" s="375"/>
      <c r="O20" s="20"/>
    </row>
    <row r="21" spans="1:15" ht="24.95" customHeight="1">
      <c r="A21" s="203" t="s">
        <v>62</v>
      </c>
      <c r="B21" s="173">
        <v>155</v>
      </c>
      <c r="C21" s="173"/>
      <c r="D21" s="173">
        <v>1</v>
      </c>
      <c r="E21" s="173">
        <v>9</v>
      </c>
      <c r="F21" s="173">
        <v>104</v>
      </c>
      <c r="G21" s="173">
        <v>41</v>
      </c>
      <c r="H21" s="173">
        <v>168</v>
      </c>
      <c r="I21" s="173">
        <v>2</v>
      </c>
      <c r="J21" s="173">
        <v>47</v>
      </c>
      <c r="K21" s="173">
        <v>46</v>
      </c>
      <c r="L21" s="173">
        <v>16</v>
      </c>
      <c r="M21" s="173">
        <v>57</v>
      </c>
      <c r="N21" s="375"/>
    </row>
    <row r="22" spans="1:15" ht="24.95" customHeight="1">
      <c r="A22" s="203" t="s">
        <v>63</v>
      </c>
      <c r="B22" s="173"/>
      <c r="C22" s="173"/>
      <c r="D22" s="173"/>
      <c r="E22" s="173"/>
      <c r="F22" s="173"/>
      <c r="G22" s="173"/>
      <c r="H22" s="173">
        <v>4</v>
      </c>
      <c r="I22" s="173"/>
      <c r="J22" s="173"/>
      <c r="K22" s="173"/>
      <c r="L22" s="173"/>
      <c r="M22" s="173">
        <v>4</v>
      </c>
      <c r="N22" s="375"/>
    </row>
    <row r="23" spans="1:15" ht="24.95" customHeight="1">
      <c r="A23" s="203" t="s">
        <v>64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375"/>
    </row>
    <row r="24" spans="1:15" ht="24.95" customHeight="1">
      <c r="A24" s="203" t="s">
        <v>65</v>
      </c>
      <c r="B24" s="173"/>
      <c r="C24" s="173"/>
      <c r="D24" s="173"/>
      <c r="E24" s="173"/>
      <c r="F24" s="173"/>
      <c r="G24" s="173"/>
      <c r="H24" s="173">
        <v>2</v>
      </c>
      <c r="I24" s="173"/>
      <c r="J24" s="173"/>
      <c r="K24" s="173"/>
      <c r="L24" s="173"/>
      <c r="M24" s="173">
        <v>2</v>
      </c>
      <c r="N24" s="375"/>
    </row>
    <row r="25" spans="1:15" ht="24.95" customHeight="1">
      <c r="A25" s="203" t="s">
        <v>66</v>
      </c>
      <c r="B25" s="173"/>
      <c r="C25" s="173"/>
      <c r="D25" s="173"/>
      <c r="E25" s="173"/>
      <c r="F25" s="173"/>
      <c r="G25" s="173"/>
      <c r="H25" s="173">
        <v>6</v>
      </c>
      <c r="I25" s="173"/>
      <c r="J25" s="173"/>
      <c r="K25" s="173"/>
      <c r="L25" s="173"/>
      <c r="M25" s="173">
        <v>6</v>
      </c>
      <c r="N25" s="375"/>
    </row>
    <row r="26" spans="1:15" ht="24.95" customHeight="1">
      <c r="A26" s="203" t="s">
        <v>67</v>
      </c>
      <c r="B26" s="173"/>
      <c r="C26" s="173"/>
      <c r="D26" s="173"/>
      <c r="E26" s="173"/>
      <c r="F26" s="173"/>
      <c r="G26" s="173"/>
      <c r="H26" s="173">
        <v>2</v>
      </c>
      <c r="I26" s="173"/>
      <c r="J26" s="173"/>
      <c r="K26" s="173"/>
      <c r="L26" s="173"/>
      <c r="M26" s="173">
        <v>2</v>
      </c>
      <c r="N26" s="375"/>
    </row>
    <row r="27" spans="1:15" ht="24.95" customHeight="1">
      <c r="A27" s="203" t="s">
        <v>68</v>
      </c>
      <c r="B27" s="173">
        <v>14</v>
      </c>
      <c r="C27" s="173">
        <v>1</v>
      </c>
      <c r="D27" s="173"/>
      <c r="E27" s="174"/>
      <c r="F27" s="173">
        <v>12</v>
      </c>
      <c r="G27" s="174">
        <v>1</v>
      </c>
      <c r="H27" s="173">
        <v>26</v>
      </c>
      <c r="I27" s="173"/>
      <c r="J27" s="173">
        <v>12</v>
      </c>
      <c r="K27" s="173">
        <v>1</v>
      </c>
      <c r="L27" s="173">
        <v>3</v>
      </c>
      <c r="M27" s="173">
        <v>10</v>
      </c>
      <c r="N27" s="375">
        <v>1</v>
      </c>
    </row>
    <row r="28" spans="1:15" ht="24.95" customHeight="1">
      <c r="A28" s="203" t="s">
        <v>69</v>
      </c>
      <c r="B28" s="173">
        <v>209</v>
      </c>
      <c r="C28" s="173">
        <v>2</v>
      </c>
      <c r="D28" s="173">
        <v>2</v>
      </c>
      <c r="E28" s="173">
        <v>4</v>
      </c>
      <c r="F28" s="173">
        <v>82</v>
      </c>
      <c r="G28" s="173">
        <v>119</v>
      </c>
      <c r="H28" s="173">
        <v>204</v>
      </c>
      <c r="I28" s="173"/>
      <c r="J28" s="173">
        <v>9</v>
      </c>
      <c r="K28" s="173">
        <v>13</v>
      </c>
      <c r="L28" s="173">
        <v>11</v>
      </c>
      <c r="M28" s="173">
        <v>171</v>
      </c>
      <c r="N28" s="375">
        <v>7</v>
      </c>
    </row>
    <row r="29" spans="1:15" ht="20.25" customHeight="1">
      <c r="A29" s="205" t="s">
        <v>70</v>
      </c>
      <c r="B29" s="175"/>
      <c r="C29" s="175"/>
      <c r="D29" s="175"/>
      <c r="E29" s="175"/>
      <c r="F29" s="175"/>
      <c r="G29" s="175"/>
      <c r="H29" s="175">
        <v>2</v>
      </c>
      <c r="I29" s="175"/>
      <c r="J29" s="175"/>
      <c r="K29" s="175"/>
      <c r="L29" s="175"/>
      <c r="M29" s="175">
        <v>2</v>
      </c>
      <c r="N29" s="376"/>
    </row>
    <row r="30" spans="1:15" ht="15" customHeight="1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20"/>
      <c r="N30" s="170"/>
    </row>
    <row r="31" spans="1:15" ht="20.25" customHeight="1">
      <c r="A31" s="278" t="s">
        <v>142</v>
      </c>
      <c r="B31" s="278"/>
    </row>
    <row r="33" spans="2:14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</sheetData>
  <mergeCells count="7">
    <mergeCell ref="N4:N5"/>
    <mergeCell ref="A31:B31"/>
    <mergeCell ref="A1:E1"/>
    <mergeCell ref="A3:B3"/>
    <mergeCell ref="A4:A5"/>
    <mergeCell ref="B4:G4"/>
    <mergeCell ref="H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Normal="100" workbookViewId="0">
      <selection activeCell="I30" sqref="I30"/>
    </sheetView>
  </sheetViews>
  <sheetFormatPr defaultColWidth="9" defaultRowHeight="13.5"/>
  <cols>
    <col min="1" max="1" width="11.25" style="224" customWidth="1"/>
    <col min="2" max="4" width="9.625" style="224" customWidth="1"/>
    <col min="5" max="5" width="9.5" style="224" customWidth="1"/>
    <col min="6" max="11" width="9.625" style="224" customWidth="1"/>
    <col min="12" max="12" width="8.625" style="224" customWidth="1"/>
    <col min="13" max="13" width="10" style="224" customWidth="1"/>
    <col min="14" max="16384" width="9" style="224"/>
  </cols>
  <sheetData>
    <row r="1" spans="1:14" ht="20.25" customHeight="1">
      <c r="A1" s="286" t="s">
        <v>174</v>
      </c>
      <c r="B1" s="286"/>
      <c r="C1" s="286"/>
      <c r="D1" s="286"/>
      <c r="E1" s="286"/>
      <c r="F1" s="227"/>
      <c r="G1" s="227"/>
      <c r="H1" s="227"/>
      <c r="I1" s="227"/>
      <c r="J1" s="227"/>
      <c r="K1" s="227"/>
      <c r="L1" s="227"/>
      <c r="M1" s="227"/>
    </row>
    <row r="2" spans="1:14" ht="1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4" ht="20.25" customHeight="1">
      <c r="A3" s="280" t="s">
        <v>143</v>
      </c>
      <c r="B3" s="280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4" s="22" customFormat="1" ht="29.25" customHeight="1">
      <c r="A4" s="281" t="s">
        <v>159</v>
      </c>
      <c r="B4" s="287" t="s">
        <v>93</v>
      </c>
      <c r="C4" s="287" t="s">
        <v>94</v>
      </c>
      <c r="D4" s="287" t="s">
        <v>95</v>
      </c>
      <c r="E4" s="283" t="s">
        <v>71</v>
      </c>
      <c r="F4" s="284"/>
      <c r="G4" s="284"/>
      <c r="H4" s="284"/>
      <c r="I4" s="284"/>
      <c r="J4" s="284"/>
      <c r="K4" s="284"/>
      <c r="L4" s="285"/>
      <c r="M4" s="276" t="s">
        <v>96</v>
      </c>
    </row>
    <row r="5" spans="1:14" s="22" customFormat="1" ht="33" customHeight="1">
      <c r="A5" s="282"/>
      <c r="B5" s="288"/>
      <c r="C5" s="288"/>
      <c r="D5" s="288"/>
      <c r="E5" s="91" t="s">
        <v>149</v>
      </c>
      <c r="F5" s="91" t="s">
        <v>97</v>
      </c>
      <c r="G5" s="91" t="s">
        <v>98</v>
      </c>
      <c r="H5" s="91" t="s">
        <v>99</v>
      </c>
      <c r="I5" s="91" t="s">
        <v>100</v>
      </c>
      <c r="J5" s="91" t="s">
        <v>101</v>
      </c>
      <c r="K5" s="91" t="s">
        <v>102</v>
      </c>
      <c r="L5" s="91" t="s">
        <v>150</v>
      </c>
      <c r="M5" s="277"/>
    </row>
    <row r="6" spans="1:14" ht="25.5" customHeight="1">
      <c r="A6" s="112" t="s">
        <v>91</v>
      </c>
      <c r="B6" s="49">
        <v>798</v>
      </c>
      <c r="C6" s="48">
        <v>743</v>
      </c>
      <c r="D6" s="48">
        <v>40</v>
      </c>
      <c r="E6" s="48">
        <v>9</v>
      </c>
      <c r="F6" s="48">
        <v>25</v>
      </c>
      <c r="G6" s="48">
        <v>5</v>
      </c>
      <c r="H6" s="48">
        <v>1</v>
      </c>
      <c r="I6" s="51">
        <v>0</v>
      </c>
      <c r="J6" s="51">
        <v>0</v>
      </c>
      <c r="K6" s="51">
        <v>0</v>
      </c>
      <c r="L6" s="48">
        <v>0</v>
      </c>
      <c r="M6" s="52">
        <v>3</v>
      </c>
      <c r="N6" s="23"/>
    </row>
    <row r="7" spans="1:14" ht="25.5" customHeight="1">
      <c r="A7" s="113" t="s">
        <v>92</v>
      </c>
      <c r="B7" s="93">
        <v>828</v>
      </c>
      <c r="C7" s="94">
        <v>712</v>
      </c>
      <c r="D7" s="94">
        <v>29</v>
      </c>
      <c r="E7" s="94">
        <v>11</v>
      </c>
      <c r="F7" s="94">
        <v>12</v>
      </c>
      <c r="G7" s="94">
        <v>4</v>
      </c>
      <c r="H7" s="94">
        <v>0</v>
      </c>
      <c r="I7" s="94">
        <v>0</v>
      </c>
      <c r="J7" s="94">
        <v>0</v>
      </c>
      <c r="K7" s="94">
        <v>1</v>
      </c>
      <c r="L7" s="94">
        <v>0</v>
      </c>
      <c r="M7" s="95">
        <v>1</v>
      </c>
      <c r="N7" s="23"/>
    </row>
    <row r="8" spans="1:14" ht="25.5" customHeight="1">
      <c r="A8" s="112" t="s">
        <v>163</v>
      </c>
      <c r="B8" s="229">
        <v>825</v>
      </c>
      <c r="C8" s="230">
        <v>676</v>
      </c>
      <c r="D8" s="230">
        <v>55</v>
      </c>
      <c r="E8" s="230">
        <v>36</v>
      </c>
      <c r="F8" s="230">
        <v>16</v>
      </c>
      <c r="G8" s="230">
        <v>3</v>
      </c>
      <c r="H8" s="230">
        <v>9</v>
      </c>
      <c r="I8" s="230">
        <v>0</v>
      </c>
      <c r="J8" s="230">
        <v>0</v>
      </c>
      <c r="K8" s="230">
        <v>0</v>
      </c>
      <c r="L8" s="230">
        <v>0</v>
      </c>
      <c r="M8" s="231">
        <v>1</v>
      </c>
      <c r="N8" s="23"/>
    </row>
    <row r="9" spans="1:14" ht="25.5" customHeight="1">
      <c r="A9" s="112" t="s">
        <v>179</v>
      </c>
      <c r="B9" s="229">
        <v>825</v>
      </c>
      <c r="C9" s="230">
        <v>676</v>
      </c>
      <c r="D9" s="230">
        <v>55</v>
      </c>
      <c r="E9" s="230">
        <v>36</v>
      </c>
      <c r="F9" s="230">
        <v>16</v>
      </c>
      <c r="G9" s="230">
        <v>3</v>
      </c>
      <c r="H9" s="232" t="s">
        <v>180</v>
      </c>
      <c r="I9" s="232" t="s">
        <v>180</v>
      </c>
      <c r="J9" s="232" t="s">
        <v>180</v>
      </c>
      <c r="K9" s="232" t="s">
        <v>180</v>
      </c>
      <c r="L9" s="232" t="s">
        <v>180</v>
      </c>
      <c r="M9" s="231">
        <v>3</v>
      </c>
      <c r="N9" s="23"/>
    </row>
    <row r="10" spans="1:14" ht="25.5" customHeight="1">
      <c r="A10" s="112" t="s">
        <v>189</v>
      </c>
      <c r="B10" s="229">
        <v>809</v>
      </c>
      <c r="C10" s="230">
        <v>782</v>
      </c>
      <c r="D10" s="230">
        <v>66</v>
      </c>
      <c r="E10" s="230">
        <v>43</v>
      </c>
      <c r="F10" s="230">
        <v>18</v>
      </c>
      <c r="G10" s="230">
        <v>3</v>
      </c>
      <c r="H10" s="232">
        <v>1</v>
      </c>
      <c r="I10" s="232" t="s">
        <v>194</v>
      </c>
      <c r="J10" s="232" t="s">
        <v>194</v>
      </c>
      <c r="K10" s="232">
        <v>1</v>
      </c>
      <c r="L10" s="232" t="s">
        <v>194</v>
      </c>
      <c r="M10" s="231">
        <v>3</v>
      </c>
      <c r="N10" s="23"/>
    </row>
    <row r="11" spans="1:14" ht="23.25" customHeight="1">
      <c r="A11" s="233" t="s">
        <v>241</v>
      </c>
      <c r="B11" s="234">
        <v>800</v>
      </c>
      <c r="C11" s="235">
        <v>857</v>
      </c>
      <c r="D11" s="235">
        <v>64</v>
      </c>
      <c r="E11" s="235">
        <v>30</v>
      </c>
      <c r="F11" s="235">
        <v>21</v>
      </c>
      <c r="G11" s="235">
        <v>6</v>
      </c>
      <c r="H11" s="236">
        <v>5</v>
      </c>
      <c r="I11" s="236">
        <v>0</v>
      </c>
      <c r="J11" s="236">
        <v>0</v>
      </c>
      <c r="K11" s="236">
        <v>0</v>
      </c>
      <c r="L11" s="236">
        <v>2</v>
      </c>
      <c r="M11" s="237">
        <v>8</v>
      </c>
      <c r="N11" s="23"/>
    </row>
    <row r="12" spans="1:14" ht="20.25" customHeight="1">
      <c r="A12" s="24" t="s">
        <v>142</v>
      </c>
      <c r="B12" s="170"/>
    </row>
    <row r="13" spans="1:14">
      <c r="A13" s="224" t="s">
        <v>286</v>
      </c>
    </row>
    <row r="14" spans="1:14"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</row>
  </sheetData>
  <mergeCells count="8">
    <mergeCell ref="M4:M5"/>
    <mergeCell ref="A1:E1"/>
    <mergeCell ref="A3:B3"/>
    <mergeCell ref="A4:A5"/>
    <mergeCell ref="B4:B5"/>
    <mergeCell ref="C4:C5"/>
    <mergeCell ref="D4:D5"/>
    <mergeCell ref="E4:L4"/>
  </mergeCells>
  <phoneticPr fontId="1" type="noConversion"/>
  <pageMargins left="0.15748031496062992" right="0.19685039370078741" top="0.98425196850393704" bottom="0.98425196850393704" header="0.51181102362204722" footer="0.51181102362204722"/>
  <pageSetup paperSize="9" scale="7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2"/>
  <sheetViews>
    <sheetView view="pageBreakPreview" zoomScaleNormal="100" zoomScaleSheetLayoutView="100" workbookViewId="0">
      <selection activeCell="R40" sqref="R40"/>
    </sheetView>
  </sheetViews>
  <sheetFormatPr defaultColWidth="9" defaultRowHeight="13.5"/>
  <cols>
    <col min="1" max="1" width="9.75" style="209" customWidth="1"/>
    <col min="2" max="2" width="8.5" style="209" customWidth="1"/>
    <col min="3" max="3" width="11.625" style="209" customWidth="1"/>
    <col min="4" max="4" width="8.25" style="209" customWidth="1"/>
    <col min="5" max="5" width="11.625" style="209" customWidth="1"/>
    <col min="6" max="6" width="7.75" style="209" customWidth="1"/>
    <col min="7" max="8" width="10.75" style="209" customWidth="1"/>
    <col min="9" max="9" width="9.25" style="209" customWidth="1"/>
    <col min="10" max="10" width="11.125" style="209" customWidth="1"/>
    <col min="11" max="11" width="9.125" style="209" customWidth="1"/>
    <col min="12" max="12" width="9.625" style="209" customWidth="1"/>
    <col min="13" max="13" width="10.125" style="209" customWidth="1"/>
    <col min="14" max="14" width="8.5" style="209" customWidth="1"/>
    <col min="15" max="15" width="9.375" style="209" customWidth="1"/>
    <col min="16" max="16" width="8.75" style="209" customWidth="1"/>
    <col min="17" max="17" width="8.625" style="209" customWidth="1"/>
    <col min="18" max="18" width="10.25" style="209" customWidth="1"/>
    <col min="19" max="20" width="7.875" style="209" customWidth="1"/>
    <col min="21" max="21" width="8.75" style="209" customWidth="1"/>
    <col min="22" max="22" width="9.625" style="209" customWidth="1"/>
    <col min="23" max="23" width="7.875" style="209" customWidth="1"/>
    <col min="24" max="24" width="8.25" style="209" customWidth="1"/>
    <col min="25" max="25" width="8" style="209" customWidth="1"/>
    <col min="26" max="26" width="7.375" style="209" customWidth="1"/>
    <col min="27" max="27" width="9.375" style="209" customWidth="1"/>
    <col min="28" max="28" width="8.75" style="209" customWidth="1"/>
    <col min="29" max="29" width="11" style="209" customWidth="1"/>
    <col min="30" max="30" width="12.125" style="209" customWidth="1"/>
    <col min="31" max="31" width="7" style="209" customWidth="1"/>
    <col min="32" max="32" width="6.875" style="209" customWidth="1"/>
    <col min="33" max="33" width="8" style="209" customWidth="1"/>
    <col min="34" max="34" width="12.25" style="209" customWidth="1"/>
    <col min="35" max="35" width="7.75" style="209" customWidth="1"/>
    <col min="36" max="37" width="7.625" style="209" customWidth="1"/>
    <col min="38" max="38" width="8" style="209" customWidth="1"/>
    <col min="39" max="39" width="8.25" style="209" customWidth="1"/>
    <col min="40" max="41" width="7.625" style="209" customWidth="1"/>
    <col min="42" max="43" width="6.5" style="209" customWidth="1"/>
    <col min="44" max="45" width="7.625" style="209" customWidth="1"/>
    <col min="46" max="46" width="6.5" style="209" customWidth="1"/>
    <col min="47" max="16384" width="9" style="209"/>
  </cols>
  <sheetData>
    <row r="1" spans="1:49" ht="20.25" customHeight="1">
      <c r="A1" s="290" t="s">
        <v>75</v>
      </c>
      <c r="B1" s="290"/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49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6" spans="1:49" ht="16.5">
      <c r="A6" s="291" t="s">
        <v>255</v>
      </c>
      <c r="B6" s="292"/>
      <c r="C6" s="241"/>
      <c r="D6" s="242" t="s">
        <v>7</v>
      </c>
      <c r="E6" s="242" t="s">
        <v>7</v>
      </c>
      <c r="F6" s="241"/>
      <c r="G6" s="241"/>
      <c r="H6" s="241"/>
      <c r="I6" s="241"/>
      <c r="J6" s="241"/>
      <c r="K6" s="242" t="s">
        <v>7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</row>
    <row r="7" spans="1:49">
      <c r="A7" s="377"/>
      <c r="B7" s="294" t="s">
        <v>256</v>
      </c>
      <c r="C7" s="294"/>
      <c r="D7" s="294" t="s">
        <v>257</v>
      </c>
      <c r="E7" s="294"/>
      <c r="F7" s="293" t="s">
        <v>258</v>
      </c>
      <c r="G7" s="293" t="s">
        <v>287</v>
      </c>
      <c r="H7" s="293" t="s">
        <v>288</v>
      </c>
      <c r="I7" s="293" t="s">
        <v>259</v>
      </c>
      <c r="J7" s="294" t="s">
        <v>260</v>
      </c>
      <c r="K7" s="294"/>
      <c r="L7" s="294"/>
      <c r="M7" s="294"/>
      <c r="N7" s="294"/>
      <c r="O7" s="294"/>
      <c r="P7" s="294" t="s">
        <v>261</v>
      </c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 t="s">
        <v>262</v>
      </c>
      <c r="AM7" s="294"/>
      <c r="AN7" s="294"/>
      <c r="AO7" s="294"/>
      <c r="AP7" s="294" t="s">
        <v>263</v>
      </c>
      <c r="AQ7" s="294"/>
      <c r="AR7" s="294"/>
      <c r="AS7" s="294"/>
      <c r="AT7" s="294" t="s">
        <v>264</v>
      </c>
      <c r="AU7" s="294"/>
      <c r="AV7" s="294"/>
      <c r="AW7" s="378"/>
    </row>
    <row r="8" spans="1:49">
      <c r="A8" s="377"/>
      <c r="B8" s="294" t="s">
        <v>246</v>
      </c>
      <c r="C8" s="294" t="s">
        <v>247</v>
      </c>
      <c r="D8" s="294" t="s">
        <v>246</v>
      </c>
      <c r="E8" s="294" t="s">
        <v>265</v>
      </c>
      <c r="F8" s="294"/>
      <c r="G8" s="294"/>
      <c r="H8" s="294"/>
      <c r="I8" s="294"/>
      <c r="J8" s="293"/>
      <c r="K8" s="294" t="s">
        <v>266</v>
      </c>
      <c r="L8" s="294" t="s">
        <v>248</v>
      </c>
      <c r="M8" s="294" t="s">
        <v>249</v>
      </c>
      <c r="N8" s="294" t="s">
        <v>284</v>
      </c>
      <c r="O8" s="293" t="s">
        <v>267</v>
      </c>
      <c r="P8" s="294" t="s">
        <v>268</v>
      </c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55"/>
      <c r="AF8" s="255"/>
      <c r="AG8" s="255"/>
      <c r="AH8" s="255"/>
      <c r="AI8" s="294"/>
      <c r="AJ8" s="294"/>
      <c r="AK8" s="294"/>
      <c r="AL8" s="294" t="s">
        <v>250</v>
      </c>
      <c r="AM8" s="294" t="s">
        <v>269</v>
      </c>
      <c r="AN8" s="294"/>
      <c r="AO8" s="294"/>
      <c r="AP8" s="294" t="s">
        <v>250</v>
      </c>
      <c r="AQ8" s="294" t="s">
        <v>269</v>
      </c>
      <c r="AR8" s="294"/>
      <c r="AS8" s="294"/>
      <c r="AT8" s="294" t="s">
        <v>250</v>
      </c>
      <c r="AU8" s="294" t="s">
        <v>269</v>
      </c>
      <c r="AV8" s="294"/>
      <c r="AW8" s="378"/>
    </row>
    <row r="9" spans="1:49">
      <c r="A9" s="377"/>
      <c r="B9" s="294"/>
      <c r="C9" s="294"/>
      <c r="D9" s="294"/>
      <c r="E9" s="294"/>
      <c r="F9" s="294"/>
      <c r="G9" s="294"/>
      <c r="H9" s="294"/>
      <c r="I9" s="294"/>
      <c r="J9" s="293"/>
      <c r="K9" s="294"/>
      <c r="L9" s="294"/>
      <c r="M9" s="294"/>
      <c r="N9" s="294"/>
      <c r="O9" s="294"/>
      <c r="P9" s="294" t="s">
        <v>270</v>
      </c>
      <c r="Q9" s="294"/>
      <c r="R9" s="294"/>
      <c r="S9" s="294"/>
      <c r="T9" s="294"/>
      <c r="U9" s="294" t="s">
        <v>271</v>
      </c>
      <c r="V9" s="294"/>
      <c r="W9" s="294"/>
      <c r="X9" s="294"/>
      <c r="Y9" s="294"/>
      <c r="Z9" s="294"/>
      <c r="AA9" s="294" t="s">
        <v>272</v>
      </c>
      <c r="AB9" s="294"/>
      <c r="AC9" s="294"/>
      <c r="AD9" s="294"/>
      <c r="AE9" s="294" t="s">
        <v>273</v>
      </c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378"/>
    </row>
    <row r="10" spans="1:49" ht="40.5">
      <c r="A10" s="377"/>
      <c r="B10" s="294"/>
      <c r="C10" s="294"/>
      <c r="D10" s="294"/>
      <c r="E10" s="294"/>
      <c r="F10" s="294"/>
      <c r="G10" s="294"/>
      <c r="H10" s="294"/>
      <c r="I10" s="294"/>
      <c r="J10" s="293"/>
      <c r="K10" s="294"/>
      <c r="L10" s="294"/>
      <c r="M10" s="294"/>
      <c r="N10" s="294"/>
      <c r="O10" s="294"/>
      <c r="P10" s="255" t="s">
        <v>274</v>
      </c>
      <c r="Q10" s="255" t="s">
        <v>266</v>
      </c>
      <c r="R10" s="255" t="s">
        <v>275</v>
      </c>
      <c r="S10" s="255" t="s">
        <v>276</v>
      </c>
      <c r="T10" s="255" t="s">
        <v>277</v>
      </c>
      <c r="U10" s="255" t="s">
        <v>274</v>
      </c>
      <c r="V10" s="255" t="s">
        <v>266</v>
      </c>
      <c r="W10" s="255" t="s">
        <v>275</v>
      </c>
      <c r="X10" s="255" t="s">
        <v>276</v>
      </c>
      <c r="Y10" s="255" t="s">
        <v>277</v>
      </c>
      <c r="Z10" s="243" t="s">
        <v>289</v>
      </c>
      <c r="AA10" s="255" t="s">
        <v>274</v>
      </c>
      <c r="AB10" s="255" t="s">
        <v>278</v>
      </c>
      <c r="AC10" s="255" t="s">
        <v>279</v>
      </c>
      <c r="AD10" s="255" t="s">
        <v>276</v>
      </c>
      <c r="AE10" s="256" t="s">
        <v>280</v>
      </c>
      <c r="AF10" s="256" t="s">
        <v>281</v>
      </c>
      <c r="AG10" s="255" t="s">
        <v>278</v>
      </c>
      <c r="AH10" s="255" t="s">
        <v>279</v>
      </c>
      <c r="AI10" s="255" t="s">
        <v>276</v>
      </c>
      <c r="AJ10" s="244" t="s">
        <v>282</v>
      </c>
      <c r="AK10" s="244" t="s">
        <v>277</v>
      </c>
      <c r="AL10" s="294"/>
      <c r="AM10" s="255" t="s">
        <v>283</v>
      </c>
      <c r="AN10" s="255" t="s">
        <v>251</v>
      </c>
      <c r="AO10" s="255" t="s">
        <v>252</v>
      </c>
      <c r="AP10" s="294"/>
      <c r="AQ10" s="255" t="s">
        <v>283</v>
      </c>
      <c r="AR10" s="255" t="s">
        <v>251</v>
      </c>
      <c r="AS10" s="255" t="s">
        <v>252</v>
      </c>
      <c r="AT10" s="294"/>
      <c r="AU10" s="255" t="s">
        <v>253</v>
      </c>
      <c r="AV10" s="255" t="s">
        <v>251</v>
      </c>
      <c r="AW10" s="379" t="s">
        <v>252</v>
      </c>
    </row>
    <row r="11" spans="1:49">
      <c r="A11" s="380" t="s">
        <v>91</v>
      </c>
      <c r="B11" s="210">
        <v>17.329999999999998</v>
      </c>
      <c r="C11" s="211">
        <v>210770</v>
      </c>
      <c r="D11" s="212">
        <v>17.329999999999998</v>
      </c>
      <c r="E11" s="211">
        <v>210770</v>
      </c>
      <c r="F11" s="211">
        <v>100</v>
      </c>
      <c r="G11" s="213">
        <f>SUM(P11,U11,AA11,AE11,AF11)</f>
        <v>1678.7999999999997</v>
      </c>
      <c r="H11" s="213">
        <f>J11</f>
        <v>1678.7</v>
      </c>
      <c r="I11" s="211">
        <f>H11/G11*100</f>
        <v>99.994043364307856</v>
      </c>
      <c r="J11" s="213">
        <f>SUM(K11:O11)</f>
        <v>1678.7</v>
      </c>
      <c r="K11" s="214">
        <f>SUM(Q11,V11,AB11,AG11)</f>
        <v>383.80000000000007</v>
      </c>
      <c r="L11" s="214">
        <f t="shared" ref="L11:M16" si="0">SUM(R11,W11,AC11,AH11)</f>
        <v>36.800000000000004</v>
      </c>
      <c r="M11" s="214">
        <f t="shared" si="0"/>
        <v>1244.0999999999999</v>
      </c>
      <c r="N11" s="214">
        <f>Z11</f>
        <v>10.6</v>
      </c>
      <c r="O11" s="214">
        <f t="shared" ref="O11:O16" si="1">SUM(T11,Y11,AJ11,AK11,)</f>
        <v>3.4000000000000004</v>
      </c>
      <c r="P11" s="215">
        <f>SUM(Q11:T11)</f>
        <v>276</v>
      </c>
      <c r="Q11" s="215">
        <v>93.4</v>
      </c>
      <c r="R11" s="215">
        <v>32.1</v>
      </c>
      <c r="S11" s="215">
        <v>150.5</v>
      </c>
      <c r="T11" s="216" t="s">
        <v>201</v>
      </c>
      <c r="U11" s="215">
        <f>SUM(V11:Z11)</f>
        <v>979.00000000000011</v>
      </c>
      <c r="V11" s="215">
        <v>267.3</v>
      </c>
      <c r="W11" s="215">
        <v>1.4</v>
      </c>
      <c r="X11" s="215">
        <v>699.7</v>
      </c>
      <c r="Y11" s="216" t="s">
        <v>201</v>
      </c>
      <c r="Z11" s="215">
        <v>10.6</v>
      </c>
      <c r="AA11" s="215">
        <f>SUM(AB11:AD11)</f>
        <v>331.09999999999997</v>
      </c>
      <c r="AB11" s="215">
        <v>0.6</v>
      </c>
      <c r="AC11" s="215">
        <v>0.1</v>
      </c>
      <c r="AD11" s="215">
        <v>330.4</v>
      </c>
      <c r="AE11" s="215">
        <v>0.1</v>
      </c>
      <c r="AF11" s="215">
        <f>SUM(AG11:AK11)</f>
        <v>92.600000000000009</v>
      </c>
      <c r="AG11" s="215">
        <v>22.5</v>
      </c>
      <c r="AH11" s="215">
        <v>3.2</v>
      </c>
      <c r="AI11" s="215">
        <v>63.5</v>
      </c>
      <c r="AJ11" s="215">
        <v>0.2</v>
      </c>
      <c r="AK11" s="215">
        <v>3.2</v>
      </c>
      <c r="AL11" s="211">
        <v>130</v>
      </c>
      <c r="AM11" s="211">
        <v>33</v>
      </c>
      <c r="AN11" s="211">
        <v>62</v>
      </c>
      <c r="AO11" s="211"/>
      <c r="AP11" s="211">
        <v>41</v>
      </c>
      <c r="AQ11" s="211">
        <v>23</v>
      </c>
      <c r="AR11" s="211">
        <v>6</v>
      </c>
      <c r="AS11" s="211">
        <v>0</v>
      </c>
      <c r="AT11" s="211"/>
      <c r="AU11" s="211"/>
      <c r="AV11" s="211"/>
      <c r="AW11" s="381"/>
    </row>
    <row r="12" spans="1:49">
      <c r="A12" s="380" t="s">
        <v>192</v>
      </c>
      <c r="B12" s="210">
        <v>17.329999999999998</v>
      </c>
      <c r="C12" s="211">
        <v>208516</v>
      </c>
      <c r="D12" s="212">
        <v>17.329999999999998</v>
      </c>
      <c r="E12" s="211">
        <v>208516</v>
      </c>
      <c r="F12" s="211">
        <v>100</v>
      </c>
      <c r="G12" s="213">
        <f t="shared" ref="G12:G16" si="2">SUM(P12,U12,AA12,AE12,AF12)</f>
        <v>1420.1000000000001</v>
      </c>
      <c r="H12" s="213">
        <f t="shared" ref="H12:H16" si="3">J12</f>
        <v>1419.9</v>
      </c>
      <c r="I12" s="211">
        <f t="shared" ref="I12:I16" si="4">H12/G12*100</f>
        <v>99.985916484754583</v>
      </c>
      <c r="J12" s="213">
        <f t="shared" ref="J12:J16" si="5">SUM(K12:O12)</f>
        <v>1419.9</v>
      </c>
      <c r="K12" s="214">
        <f t="shared" ref="K12:K15" si="6">SUM(Q12,V12,AB12,AG12)</f>
        <v>316.20000000000005</v>
      </c>
      <c r="L12" s="214">
        <f t="shared" si="0"/>
        <v>31.9</v>
      </c>
      <c r="M12" s="214">
        <f t="shared" si="0"/>
        <v>1065.8</v>
      </c>
      <c r="N12" s="214">
        <f t="shared" ref="N12:N15" si="7">Z12</f>
        <v>1.5</v>
      </c>
      <c r="O12" s="214">
        <f t="shared" si="1"/>
        <v>4.5</v>
      </c>
      <c r="P12" s="215">
        <f t="shared" ref="P12:P16" si="8">SUM(Q12:T12)</f>
        <v>299.39999999999998</v>
      </c>
      <c r="Q12" s="215">
        <v>109.7</v>
      </c>
      <c r="R12" s="215">
        <v>28.5</v>
      </c>
      <c r="S12" s="215">
        <v>161.19999999999999</v>
      </c>
      <c r="T12" s="216" t="s">
        <v>201</v>
      </c>
      <c r="U12" s="215">
        <f t="shared" ref="U12:U16" si="9">SUM(V12:Z12)</f>
        <v>676.9</v>
      </c>
      <c r="V12" s="215">
        <v>178.6</v>
      </c>
      <c r="W12" s="215">
        <v>0.4</v>
      </c>
      <c r="X12" s="215">
        <v>496.4</v>
      </c>
      <c r="Y12" s="216" t="s">
        <v>201</v>
      </c>
      <c r="Z12" s="215">
        <v>1.5</v>
      </c>
      <c r="AA12" s="215">
        <f t="shared" ref="AA12:AA16" si="10">SUM(AB12:AD12)</f>
        <v>362.90000000000003</v>
      </c>
      <c r="AB12" s="215">
        <v>4.8</v>
      </c>
      <c r="AC12" s="215">
        <v>0</v>
      </c>
      <c r="AD12" s="215">
        <v>358.1</v>
      </c>
      <c r="AE12" s="215">
        <v>0.2</v>
      </c>
      <c r="AF12" s="215">
        <f>SUM(AG12:AK12)</f>
        <v>80.7</v>
      </c>
      <c r="AG12" s="215">
        <v>23.1</v>
      </c>
      <c r="AH12" s="215">
        <v>3</v>
      </c>
      <c r="AI12" s="215">
        <v>50.1</v>
      </c>
      <c r="AJ12" s="215">
        <v>0.3</v>
      </c>
      <c r="AK12" s="215">
        <v>4.2</v>
      </c>
      <c r="AL12" s="211">
        <v>129</v>
      </c>
      <c r="AM12" s="211">
        <v>34</v>
      </c>
      <c r="AN12" s="211">
        <v>62</v>
      </c>
      <c r="AO12" s="211"/>
      <c r="AP12" s="211">
        <v>41</v>
      </c>
      <c r="AQ12" s="211">
        <v>23</v>
      </c>
      <c r="AR12" s="211">
        <v>6</v>
      </c>
      <c r="AS12" s="211">
        <v>0</v>
      </c>
      <c r="AT12" s="211"/>
      <c r="AU12" s="211"/>
      <c r="AV12" s="211"/>
      <c r="AW12" s="381"/>
    </row>
    <row r="13" spans="1:49">
      <c r="A13" s="380" t="s">
        <v>163</v>
      </c>
      <c r="B13" s="210">
        <v>17.329999999999998</v>
      </c>
      <c r="C13" s="211">
        <v>201981</v>
      </c>
      <c r="D13" s="212">
        <v>17.329999999999998</v>
      </c>
      <c r="E13" s="211">
        <v>201981</v>
      </c>
      <c r="F13" s="211">
        <v>100</v>
      </c>
      <c r="G13" s="213">
        <f t="shared" si="2"/>
        <v>1406.8</v>
      </c>
      <c r="H13" s="213">
        <f t="shared" si="3"/>
        <v>1405.1000000000001</v>
      </c>
      <c r="I13" s="211">
        <f t="shared" si="4"/>
        <v>99.87915837361389</v>
      </c>
      <c r="J13" s="213">
        <f t="shared" si="5"/>
        <v>1405.1000000000001</v>
      </c>
      <c r="K13" s="214">
        <f t="shared" si="6"/>
        <v>280.3</v>
      </c>
      <c r="L13" s="214">
        <f t="shared" si="0"/>
        <v>31.1</v>
      </c>
      <c r="M13" s="214">
        <f t="shared" si="0"/>
        <v>1086.1000000000001</v>
      </c>
      <c r="N13" s="214">
        <f t="shared" si="7"/>
        <v>0</v>
      </c>
      <c r="O13" s="214">
        <f t="shared" si="1"/>
        <v>7.6</v>
      </c>
      <c r="P13" s="215">
        <f t="shared" si="8"/>
        <v>246.8</v>
      </c>
      <c r="Q13" s="215">
        <v>56.7</v>
      </c>
      <c r="R13" s="215">
        <v>27</v>
      </c>
      <c r="S13" s="215">
        <v>163.1</v>
      </c>
      <c r="T13" s="216" t="s">
        <v>201</v>
      </c>
      <c r="U13" s="215">
        <f t="shared" si="9"/>
        <v>750.69999999999993</v>
      </c>
      <c r="V13" s="215">
        <v>200.3</v>
      </c>
      <c r="W13" s="215">
        <v>0.6</v>
      </c>
      <c r="X13" s="215">
        <v>549.79999999999995</v>
      </c>
      <c r="Y13" s="216" t="s">
        <v>201</v>
      </c>
      <c r="Z13" s="215">
        <v>0</v>
      </c>
      <c r="AA13" s="215">
        <f t="shared" si="10"/>
        <v>335.1</v>
      </c>
      <c r="AB13" s="215">
        <v>1.8</v>
      </c>
      <c r="AC13" s="215">
        <v>0</v>
      </c>
      <c r="AD13" s="215">
        <v>333.3</v>
      </c>
      <c r="AE13" s="215">
        <v>1.7</v>
      </c>
      <c r="AF13" s="215">
        <f>SUM(AG13:AK13)</f>
        <v>72.5</v>
      </c>
      <c r="AG13" s="215">
        <v>21.5</v>
      </c>
      <c r="AH13" s="215">
        <v>3.5</v>
      </c>
      <c r="AI13" s="215">
        <v>39.9</v>
      </c>
      <c r="AJ13" s="215">
        <v>3.5</v>
      </c>
      <c r="AK13" s="215">
        <v>4.0999999999999996</v>
      </c>
      <c r="AL13" s="211">
        <v>128</v>
      </c>
      <c r="AM13" s="211">
        <v>36</v>
      </c>
      <c r="AN13" s="211">
        <v>62</v>
      </c>
      <c r="AO13" s="211"/>
      <c r="AP13" s="211">
        <v>41</v>
      </c>
      <c r="AQ13" s="211">
        <v>23</v>
      </c>
      <c r="AR13" s="211">
        <v>6</v>
      </c>
      <c r="AS13" s="211">
        <v>0</v>
      </c>
      <c r="AT13" s="211"/>
      <c r="AU13" s="211"/>
      <c r="AV13" s="211"/>
      <c r="AW13" s="381"/>
    </row>
    <row r="14" spans="1:49">
      <c r="A14" s="380" t="s">
        <v>179</v>
      </c>
      <c r="B14" s="210">
        <v>17.329999999999998</v>
      </c>
      <c r="C14" s="211">
        <v>191992</v>
      </c>
      <c r="D14" s="212">
        <v>17.329999999999998</v>
      </c>
      <c r="E14" s="211">
        <v>191992</v>
      </c>
      <c r="F14" s="211">
        <v>100</v>
      </c>
      <c r="G14" s="213">
        <f t="shared" si="2"/>
        <v>1372.9000000000003</v>
      </c>
      <c r="H14" s="213">
        <f t="shared" si="3"/>
        <v>1372.7</v>
      </c>
      <c r="I14" s="211">
        <f t="shared" si="4"/>
        <v>99.985432296598418</v>
      </c>
      <c r="J14" s="213">
        <f t="shared" si="5"/>
        <v>1372.7</v>
      </c>
      <c r="K14" s="214">
        <f t="shared" si="6"/>
        <v>251.8</v>
      </c>
      <c r="L14" s="214">
        <f t="shared" si="0"/>
        <v>35</v>
      </c>
      <c r="M14" s="214">
        <f t="shared" si="0"/>
        <v>1084.5</v>
      </c>
      <c r="N14" s="214">
        <f t="shared" si="7"/>
        <v>0</v>
      </c>
      <c r="O14" s="214">
        <f t="shared" si="1"/>
        <v>1.4000000000000001</v>
      </c>
      <c r="P14" s="215">
        <f t="shared" si="8"/>
        <v>295.20000000000005</v>
      </c>
      <c r="Q14" s="215">
        <v>55.6</v>
      </c>
      <c r="R14" s="215">
        <v>30.8</v>
      </c>
      <c r="S14" s="215">
        <v>208.8</v>
      </c>
      <c r="T14" s="216" t="s">
        <v>201</v>
      </c>
      <c r="U14" s="215">
        <f t="shared" si="9"/>
        <v>658.7</v>
      </c>
      <c r="V14" s="215">
        <v>184.9</v>
      </c>
      <c r="W14" s="215">
        <v>0</v>
      </c>
      <c r="X14" s="215">
        <v>473.8</v>
      </c>
      <c r="Y14" s="216" t="s">
        <v>201</v>
      </c>
      <c r="Z14" s="215">
        <v>0</v>
      </c>
      <c r="AA14" s="215">
        <f t="shared" si="10"/>
        <v>368.9</v>
      </c>
      <c r="AB14" s="215">
        <v>0</v>
      </c>
      <c r="AC14" s="215">
        <v>0.9</v>
      </c>
      <c r="AD14" s="215">
        <v>368</v>
      </c>
      <c r="AE14" s="215">
        <v>0.2</v>
      </c>
      <c r="AF14" s="215">
        <f>SUM(AG14:AK14)</f>
        <v>49.9</v>
      </c>
      <c r="AG14" s="215">
        <v>11.3</v>
      </c>
      <c r="AH14" s="215">
        <v>3.3</v>
      </c>
      <c r="AI14" s="215">
        <v>33.9</v>
      </c>
      <c r="AJ14" s="215">
        <v>0.1</v>
      </c>
      <c r="AK14" s="215">
        <v>1.3</v>
      </c>
      <c r="AL14" s="211">
        <v>127</v>
      </c>
      <c r="AM14" s="211">
        <v>37</v>
      </c>
      <c r="AN14" s="211">
        <v>62</v>
      </c>
      <c r="AO14" s="211"/>
      <c r="AP14" s="211">
        <v>45</v>
      </c>
      <c r="AQ14" s="211">
        <v>30</v>
      </c>
      <c r="AR14" s="211">
        <v>6</v>
      </c>
      <c r="AS14" s="211">
        <v>0</v>
      </c>
      <c r="AT14" s="211"/>
      <c r="AU14" s="211"/>
      <c r="AV14" s="211"/>
      <c r="AW14" s="381"/>
    </row>
    <row r="15" spans="1:49">
      <c r="A15" s="380" t="s">
        <v>189</v>
      </c>
      <c r="B15" s="210">
        <v>17.329999999999998</v>
      </c>
      <c r="C15" s="211">
        <v>194379</v>
      </c>
      <c r="D15" s="212">
        <v>17.329999999999998</v>
      </c>
      <c r="E15" s="211">
        <v>194379</v>
      </c>
      <c r="F15" s="211">
        <v>100</v>
      </c>
      <c r="G15" s="213">
        <f t="shared" si="2"/>
        <v>1394.7000000000003</v>
      </c>
      <c r="H15" s="213">
        <f t="shared" si="3"/>
        <v>1394.6000000000004</v>
      </c>
      <c r="I15" s="211">
        <f t="shared" si="4"/>
        <v>99.992829999283003</v>
      </c>
      <c r="J15" s="213">
        <f t="shared" si="5"/>
        <v>1394.6000000000004</v>
      </c>
      <c r="K15" s="214">
        <f t="shared" si="6"/>
        <v>291.7</v>
      </c>
      <c r="L15" s="214">
        <f t="shared" si="0"/>
        <v>32.5</v>
      </c>
      <c r="M15" s="214">
        <f t="shared" si="0"/>
        <v>1067.7000000000003</v>
      </c>
      <c r="N15" s="214">
        <f t="shared" si="7"/>
        <v>0</v>
      </c>
      <c r="O15" s="214">
        <f t="shared" si="1"/>
        <v>2.7</v>
      </c>
      <c r="P15" s="215">
        <f t="shared" si="8"/>
        <v>301.20000000000005</v>
      </c>
      <c r="Q15" s="215">
        <v>77.3</v>
      </c>
      <c r="R15" s="215">
        <v>27.1</v>
      </c>
      <c r="S15" s="215">
        <v>196.8</v>
      </c>
      <c r="T15" s="216" t="s">
        <v>254</v>
      </c>
      <c r="U15" s="215">
        <f t="shared" si="9"/>
        <v>776.6</v>
      </c>
      <c r="V15" s="215">
        <v>205</v>
      </c>
      <c r="W15" s="215">
        <v>0</v>
      </c>
      <c r="X15" s="215">
        <v>571.6</v>
      </c>
      <c r="Y15" s="216" t="s">
        <v>201</v>
      </c>
      <c r="Z15" s="215">
        <v>0</v>
      </c>
      <c r="AA15" s="215">
        <f t="shared" si="10"/>
        <v>274.39999999999998</v>
      </c>
      <c r="AB15" s="215">
        <v>0</v>
      </c>
      <c r="AC15" s="215">
        <v>0</v>
      </c>
      <c r="AD15" s="215">
        <v>274.39999999999998</v>
      </c>
      <c r="AE15" s="215">
        <v>0.1</v>
      </c>
      <c r="AF15" s="215">
        <f>SUM(AG15:AK15)</f>
        <v>42.4</v>
      </c>
      <c r="AG15" s="215">
        <v>9.4</v>
      </c>
      <c r="AH15" s="215">
        <v>5.4</v>
      </c>
      <c r="AI15" s="215">
        <v>24.9</v>
      </c>
      <c r="AJ15" s="215">
        <v>1.4</v>
      </c>
      <c r="AK15" s="215">
        <v>1.3</v>
      </c>
      <c r="AL15" s="211">
        <v>128</v>
      </c>
      <c r="AM15" s="211">
        <v>37</v>
      </c>
      <c r="AN15" s="211">
        <v>26</v>
      </c>
      <c r="AO15" s="211"/>
      <c r="AP15" s="211">
        <v>25</v>
      </c>
      <c r="AQ15" s="211">
        <v>17</v>
      </c>
      <c r="AR15" s="211">
        <v>0</v>
      </c>
      <c r="AS15" s="211">
        <v>0</v>
      </c>
      <c r="AT15" s="211"/>
      <c r="AU15" s="211"/>
      <c r="AV15" s="211"/>
      <c r="AW15" s="381"/>
    </row>
    <row r="16" spans="1:49">
      <c r="A16" s="382" t="s">
        <v>245</v>
      </c>
      <c r="B16" s="217">
        <v>17.333124000000002</v>
      </c>
      <c r="C16" s="218">
        <v>177758</v>
      </c>
      <c r="D16" s="217">
        <v>17.333124000000002</v>
      </c>
      <c r="E16" s="218">
        <v>177758</v>
      </c>
      <c r="F16" s="219">
        <f t="shared" ref="F16" si="11">E16/C16*100</f>
        <v>100</v>
      </c>
      <c r="G16" s="220">
        <f t="shared" si="2"/>
        <v>2227.1</v>
      </c>
      <c r="H16" s="220">
        <f t="shared" si="3"/>
        <v>2227.1</v>
      </c>
      <c r="I16" s="219">
        <f t="shared" si="4"/>
        <v>100</v>
      </c>
      <c r="J16" s="221">
        <f t="shared" si="5"/>
        <v>2227.1</v>
      </c>
      <c r="K16" s="221">
        <f t="shared" ref="K16" si="12">SUM(Q16,AB16,AG16,V16)</f>
        <v>136.89999999999998</v>
      </c>
      <c r="L16" s="221">
        <f t="shared" si="0"/>
        <v>28.5</v>
      </c>
      <c r="M16" s="221">
        <f t="shared" si="0"/>
        <v>1767.8</v>
      </c>
      <c r="N16" s="221">
        <f t="shared" ref="N16" si="13">SUM(Z16)</f>
        <v>0</v>
      </c>
      <c r="O16" s="240">
        <f t="shared" si="1"/>
        <v>293.90000000000003</v>
      </c>
      <c r="P16" s="222">
        <f t="shared" si="8"/>
        <v>240.4</v>
      </c>
      <c r="Q16" s="222">
        <v>49.2</v>
      </c>
      <c r="R16" s="222">
        <v>19</v>
      </c>
      <c r="S16" s="222">
        <v>171.10000000000002</v>
      </c>
      <c r="T16" s="222">
        <v>1.1000000000000001</v>
      </c>
      <c r="U16" s="222">
        <f t="shared" si="9"/>
        <v>850.7</v>
      </c>
      <c r="V16" s="222">
        <v>74.699999999999989</v>
      </c>
      <c r="W16" s="222">
        <v>0.7</v>
      </c>
      <c r="X16" s="222">
        <v>484.8</v>
      </c>
      <c r="Y16" s="222">
        <v>290.5</v>
      </c>
      <c r="Z16" s="222">
        <v>0</v>
      </c>
      <c r="AA16" s="222">
        <f t="shared" si="10"/>
        <v>1092.3999999999999</v>
      </c>
      <c r="AB16" s="222">
        <v>0</v>
      </c>
      <c r="AC16" s="222">
        <v>0.1</v>
      </c>
      <c r="AD16" s="222">
        <v>1092.3</v>
      </c>
      <c r="AE16" s="222">
        <v>0</v>
      </c>
      <c r="AF16" s="222">
        <f>SUM(AG16:AI16,AK16)</f>
        <v>43.599999999999994</v>
      </c>
      <c r="AG16" s="222">
        <v>13</v>
      </c>
      <c r="AH16" s="222">
        <v>8.6999999999999993</v>
      </c>
      <c r="AI16" s="222">
        <v>19.600000000000001</v>
      </c>
      <c r="AJ16" s="222">
        <v>0</v>
      </c>
      <c r="AK16" s="222">
        <v>2.2999999999999998</v>
      </c>
      <c r="AL16" s="223">
        <v>131</v>
      </c>
      <c r="AM16" s="223">
        <v>36</v>
      </c>
      <c r="AN16" s="223">
        <v>26</v>
      </c>
      <c r="AO16" s="219">
        <v>0</v>
      </c>
      <c r="AP16" s="223">
        <v>81</v>
      </c>
      <c r="AQ16" s="223">
        <v>40</v>
      </c>
      <c r="AR16" s="219">
        <v>0</v>
      </c>
      <c r="AS16" s="219">
        <v>0</v>
      </c>
      <c r="AT16" s="219"/>
      <c r="AU16" s="219"/>
      <c r="AV16" s="219"/>
      <c r="AW16" s="383"/>
    </row>
    <row r="17" spans="1:2" ht="14.25" thickBot="1">
      <c r="A17" s="289" t="s">
        <v>134</v>
      </c>
      <c r="B17" s="289"/>
    </row>
    <row r="18" spans="1:2" ht="15.75">
      <c r="A18" s="245" t="s">
        <v>285</v>
      </c>
    </row>
    <row r="19" spans="1:2" ht="17.25" thickBot="1">
      <c r="A19" s="246"/>
    </row>
    <row r="20" spans="1:2" ht="16.5" thickBot="1">
      <c r="A20" s="245" t="s">
        <v>290</v>
      </c>
    </row>
    <row r="21" spans="1:2" ht="16.5" thickBot="1">
      <c r="A21" s="245" t="s">
        <v>291</v>
      </c>
    </row>
    <row r="22" spans="1:2" ht="15.75">
      <c r="A22" s="245" t="s">
        <v>292</v>
      </c>
    </row>
  </sheetData>
  <mergeCells count="37">
    <mergeCell ref="AM8:AO9"/>
    <mergeCell ref="AP8:AP10"/>
    <mergeCell ref="AQ8:AS9"/>
    <mergeCell ref="AT8:AT10"/>
    <mergeCell ref="AU8:AW9"/>
    <mergeCell ref="AL7:AO7"/>
    <mergeCell ref="AP7:AS7"/>
    <mergeCell ref="AT7:AW7"/>
    <mergeCell ref="B8:B10"/>
    <mergeCell ref="C8:C10"/>
    <mergeCell ref="D8:D10"/>
    <mergeCell ref="E8:E10"/>
    <mergeCell ref="J8:J10"/>
    <mergeCell ref="K8:K10"/>
    <mergeCell ref="L8:L10"/>
    <mergeCell ref="M8:M10"/>
    <mergeCell ref="N8:N10"/>
    <mergeCell ref="O8:O10"/>
    <mergeCell ref="P8:AD8"/>
    <mergeCell ref="AI8:AK8"/>
    <mergeCell ref="AL8:AL10"/>
    <mergeCell ref="J7:O7"/>
    <mergeCell ref="P7:AK7"/>
    <mergeCell ref="P9:T9"/>
    <mergeCell ref="U9:Z9"/>
    <mergeCell ref="AA9:AD9"/>
    <mergeCell ref="AE9:AK9"/>
    <mergeCell ref="D7:E7"/>
    <mergeCell ref="F7:F10"/>
    <mergeCell ref="G7:G10"/>
    <mergeCell ref="H7:H10"/>
    <mergeCell ref="I7:I10"/>
    <mergeCell ref="A17:B17"/>
    <mergeCell ref="A1:B1"/>
    <mergeCell ref="A6:B6"/>
    <mergeCell ref="A7:A10"/>
    <mergeCell ref="B7:C7"/>
  </mergeCells>
  <phoneticPr fontId="1" type="noConversion"/>
  <pageMargins left="0.15748031496062992" right="0.15748031496062992" top="0.78740157480314965" bottom="0.98425196850393704" header="0.31496062992125984" footer="0.51181102362204722"/>
  <pageSetup paperSize="9" scale="30" orientation="landscape" r:id="rId1"/>
  <headerFooter alignWithMargins="0"/>
  <ignoredErrors>
    <ignoredError sqref="AA11 AA12:AA16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100" zoomScaleSheetLayoutView="100" workbookViewId="0">
      <selection activeCell="M32" sqref="M32"/>
    </sheetView>
  </sheetViews>
  <sheetFormatPr defaultRowHeight="13.5"/>
  <cols>
    <col min="1" max="1" width="9.375" style="32" customWidth="1"/>
    <col min="2" max="4" width="9" style="32"/>
    <col min="5" max="5" width="9.625" style="32" customWidth="1"/>
    <col min="6" max="6" width="11.25" style="32" customWidth="1"/>
    <col min="7" max="261" width="9" style="32"/>
    <col min="262" max="262" width="11.25" style="32" customWidth="1"/>
    <col min="263" max="517" width="9" style="32"/>
    <col min="518" max="518" width="11.25" style="32" customWidth="1"/>
    <col min="519" max="773" width="9" style="32"/>
    <col min="774" max="774" width="11.25" style="32" customWidth="1"/>
    <col min="775" max="1029" width="9" style="32"/>
    <col min="1030" max="1030" width="11.25" style="32" customWidth="1"/>
    <col min="1031" max="1285" width="9" style="32"/>
    <col min="1286" max="1286" width="11.25" style="32" customWidth="1"/>
    <col min="1287" max="1541" width="9" style="32"/>
    <col min="1542" max="1542" width="11.25" style="32" customWidth="1"/>
    <col min="1543" max="1797" width="9" style="32"/>
    <col min="1798" max="1798" width="11.25" style="32" customWidth="1"/>
    <col min="1799" max="2053" width="9" style="32"/>
    <col min="2054" max="2054" width="11.25" style="32" customWidth="1"/>
    <col min="2055" max="2309" width="9" style="32"/>
    <col min="2310" max="2310" width="11.25" style="32" customWidth="1"/>
    <col min="2311" max="2565" width="9" style="32"/>
    <col min="2566" max="2566" width="11.25" style="32" customWidth="1"/>
    <col min="2567" max="2821" width="9" style="32"/>
    <col min="2822" max="2822" width="11.25" style="32" customWidth="1"/>
    <col min="2823" max="3077" width="9" style="32"/>
    <col min="3078" max="3078" width="11.25" style="32" customWidth="1"/>
    <col min="3079" max="3333" width="9" style="32"/>
    <col min="3334" max="3334" width="11.25" style="32" customWidth="1"/>
    <col min="3335" max="3589" width="9" style="32"/>
    <col min="3590" max="3590" width="11.25" style="32" customWidth="1"/>
    <col min="3591" max="3845" width="9" style="32"/>
    <col min="3846" max="3846" width="11.25" style="32" customWidth="1"/>
    <col min="3847" max="4101" width="9" style="32"/>
    <col min="4102" max="4102" width="11.25" style="32" customWidth="1"/>
    <col min="4103" max="4357" width="9" style="32"/>
    <col min="4358" max="4358" width="11.25" style="32" customWidth="1"/>
    <col min="4359" max="4613" width="9" style="32"/>
    <col min="4614" max="4614" width="11.25" style="32" customWidth="1"/>
    <col min="4615" max="4869" width="9" style="32"/>
    <col min="4870" max="4870" width="11.25" style="32" customWidth="1"/>
    <col min="4871" max="5125" width="9" style="32"/>
    <col min="5126" max="5126" width="11.25" style="32" customWidth="1"/>
    <col min="5127" max="5381" width="9" style="32"/>
    <col min="5382" max="5382" width="11.25" style="32" customWidth="1"/>
    <col min="5383" max="5637" width="9" style="32"/>
    <col min="5638" max="5638" width="11.25" style="32" customWidth="1"/>
    <col min="5639" max="5893" width="9" style="32"/>
    <col min="5894" max="5894" width="11.25" style="32" customWidth="1"/>
    <col min="5895" max="6149" width="9" style="32"/>
    <col min="6150" max="6150" width="11.25" style="32" customWidth="1"/>
    <col min="6151" max="6405" width="9" style="32"/>
    <col min="6406" max="6406" width="11.25" style="32" customWidth="1"/>
    <col min="6407" max="6661" width="9" style="32"/>
    <col min="6662" max="6662" width="11.25" style="32" customWidth="1"/>
    <col min="6663" max="6917" width="9" style="32"/>
    <col min="6918" max="6918" width="11.25" style="32" customWidth="1"/>
    <col min="6919" max="7173" width="9" style="32"/>
    <col min="7174" max="7174" width="11.25" style="32" customWidth="1"/>
    <col min="7175" max="7429" width="9" style="32"/>
    <col min="7430" max="7430" width="11.25" style="32" customWidth="1"/>
    <col min="7431" max="7685" width="9" style="32"/>
    <col min="7686" max="7686" width="11.25" style="32" customWidth="1"/>
    <col min="7687" max="7941" width="9" style="32"/>
    <col min="7942" max="7942" width="11.25" style="32" customWidth="1"/>
    <col min="7943" max="8197" width="9" style="32"/>
    <col min="8198" max="8198" width="11.25" style="32" customWidth="1"/>
    <col min="8199" max="8453" width="9" style="32"/>
    <col min="8454" max="8454" width="11.25" style="32" customWidth="1"/>
    <col min="8455" max="8709" width="9" style="32"/>
    <col min="8710" max="8710" width="11.25" style="32" customWidth="1"/>
    <col min="8711" max="8965" width="9" style="32"/>
    <col min="8966" max="8966" width="11.25" style="32" customWidth="1"/>
    <col min="8967" max="9221" width="9" style="32"/>
    <col min="9222" max="9222" width="11.25" style="32" customWidth="1"/>
    <col min="9223" max="9477" width="9" style="32"/>
    <col min="9478" max="9478" width="11.25" style="32" customWidth="1"/>
    <col min="9479" max="9733" width="9" style="32"/>
    <col min="9734" max="9734" width="11.25" style="32" customWidth="1"/>
    <col min="9735" max="9989" width="9" style="32"/>
    <col min="9990" max="9990" width="11.25" style="32" customWidth="1"/>
    <col min="9991" max="10245" width="9" style="32"/>
    <col min="10246" max="10246" width="11.25" style="32" customWidth="1"/>
    <col min="10247" max="10501" width="9" style="32"/>
    <col min="10502" max="10502" width="11.25" style="32" customWidth="1"/>
    <col min="10503" max="10757" width="9" style="32"/>
    <col min="10758" max="10758" width="11.25" style="32" customWidth="1"/>
    <col min="10759" max="11013" width="9" style="32"/>
    <col min="11014" max="11014" width="11.25" style="32" customWidth="1"/>
    <col min="11015" max="11269" width="9" style="32"/>
    <col min="11270" max="11270" width="11.25" style="32" customWidth="1"/>
    <col min="11271" max="11525" width="9" style="32"/>
    <col min="11526" max="11526" width="11.25" style="32" customWidth="1"/>
    <col min="11527" max="11781" width="9" style="32"/>
    <col min="11782" max="11782" width="11.25" style="32" customWidth="1"/>
    <col min="11783" max="12037" width="9" style="32"/>
    <col min="12038" max="12038" width="11.25" style="32" customWidth="1"/>
    <col min="12039" max="12293" width="9" style="32"/>
    <col min="12294" max="12294" width="11.25" style="32" customWidth="1"/>
    <col min="12295" max="12549" width="9" style="32"/>
    <col min="12550" max="12550" width="11.25" style="32" customWidth="1"/>
    <col min="12551" max="12805" width="9" style="32"/>
    <col min="12806" max="12806" width="11.25" style="32" customWidth="1"/>
    <col min="12807" max="13061" width="9" style="32"/>
    <col min="13062" max="13062" width="11.25" style="32" customWidth="1"/>
    <col min="13063" max="13317" width="9" style="32"/>
    <col min="13318" max="13318" width="11.25" style="32" customWidth="1"/>
    <col min="13319" max="13573" width="9" style="32"/>
    <col min="13574" max="13574" width="11.25" style="32" customWidth="1"/>
    <col min="13575" max="13829" width="9" style="32"/>
    <col min="13830" max="13830" width="11.25" style="32" customWidth="1"/>
    <col min="13831" max="14085" width="9" style="32"/>
    <col min="14086" max="14086" width="11.25" style="32" customWidth="1"/>
    <col min="14087" max="14341" width="9" style="32"/>
    <col min="14342" max="14342" width="11.25" style="32" customWidth="1"/>
    <col min="14343" max="14597" width="9" style="32"/>
    <col min="14598" max="14598" width="11.25" style="32" customWidth="1"/>
    <col min="14599" max="14853" width="9" style="32"/>
    <col min="14854" max="14854" width="11.25" style="32" customWidth="1"/>
    <col min="14855" max="15109" width="9" style="32"/>
    <col min="15110" max="15110" width="11.25" style="32" customWidth="1"/>
    <col min="15111" max="15365" width="9" style="32"/>
    <col min="15366" max="15366" width="11.25" style="32" customWidth="1"/>
    <col min="15367" max="15621" width="9" style="32"/>
    <col min="15622" max="15622" width="11.25" style="32" customWidth="1"/>
    <col min="15623" max="15877" width="9" style="32"/>
    <col min="15878" max="15878" width="11.25" style="32" customWidth="1"/>
    <col min="15879" max="16133" width="9" style="32"/>
    <col min="16134" max="16134" width="11.25" style="32" customWidth="1"/>
    <col min="16135" max="16384" width="9" style="32"/>
  </cols>
  <sheetData>
    <row r="1" spans="1:12" s="31" customFormat="1" ht="18.75" customHeight="1">
      <c r="A1" s="296" t="s">
        <v>178</v>
      </c>
      <c r="B1" s="296"/>
      <c r="C1" s="296"/>
      <c r="D1" s="30"/>
      <c r="E1" s="30"/>
    </row>
    <row r="2" spans="1:12" s="31" customFormat="1"/>
    <row r="3" spans="1:12" s="31" customFormat="1" ht="17.25" customHeight="1">
      <c r="A3" s="295" t="s">
        <v>140</v>
      </c>
      <c r="B3" s="295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31" customFormat="1" ht="24" customHeight="1">
      <c r="A4" s="299" t="s">
        <v>160</v>
      </c>
      <c r="B4" s="301" t="s">
        <v>156</v>
      </c>
      <c r="C4" s="301" t="s">
        <v>72</v>
      </c>
      <c r="D4" s="303" t="s">
        <v>73</v>
      </c>
      <c r="E4" s="301" t="s">
        <v>157</v>
      </c>
      <c r="F4" s="297" t="s">
        <v>158</v>
      </c>
      <c r="G4" s="27"/>
      <c r="H4" s="27"/>
      <c r="I4" s="27"/>
      <c r="J4" s="27"/>
      <c r="K4" s="27"/>
      <c r="L4" s="27"/>
    </row>
    <row r="5" spans="1:12" s="31" customFormat="1" ht="24" customHeight="1">
      <c r="A5" s="300"/>
      <c r="B5" s="302"/>
      <c r="C5" s="302"/>
      <c r="D5" s="304"/>
      <c r="E5" s="305"/>
      <c r="F5" s="298" t="s">
        <v>74</v>
      </c>
      <c r="G5" s="27"/>
      <c r="H5" s="27"/>
      <c r="I5" s="27"/>
      <c r="J5" s="27"/>
      <c r="K5" s="27"/>
      <c r="L5" s="27"/>
    </row>
    <row r="6" spans="1:12" ht="24" customHeight="1">
      <c r="A6" s="53" t="s">
        <v>76</v>
      </c>
      <c r="B6" s="54" t="s">
        <v>6</v>
      </c>
      <c r="C6" s="55" t="s">
        <v>6</v>
      </c>
      <c r="D6" s="55" t="s">
        <v>6</v>
      </c>
      <c r="E6" s="55" t="s">
        <v>6</v>
      </c>
      <c r="F6" s="56" t="s">
        <v>6</v>
      </c>
    </row>
    <row r="7" spans="1:12" ht="24" customHeight="1">
      <c r="A7" s="96" t="s">
        <v>164</v>
      </c>
      <c r="B7" s="54" t="s">
        <v>6</v>
      </c>
      <c r="C7" s="55" t="s">
        <v>6</v>
      </c>
      <c r="D7" s="55" t="s">
        <v>6</v>
      </c>
      <c r="E7" s="55" t="s">
        <v>6</v>
      </c>
      <c r="F7" s="56" t="s">
        <v>6</v>
      </c>
    </row>
    <row r="8" spans="1:12" ht="24" customHeight="1">
      <c r="A8" s="125" t="s">
        <v>163</v>
      </c>
      <c r="B8" s="54" t="s">
        <v>6</v>
      </c>
      <c r="C8" s="55" t="s">
        <v>6</v>
      </c>
      <c r="D8" s="55" t="s">
        <v>6</v>
      </c>
      <c r="E8" s="55" t="s">
        <v>6</v>
      </c>
      <c r="F8" s="56" t="s">
        <v>6</v>
      </c>
    </row>
    <row r="9" spans="1:12" ht="24" customHeight="1">
      <c r="A9" s="125" t="s">
        <v>179</v>
      </c>
      <c r="B9" s="54">
        <v>0</v>
      </c>
      <c r="C9" s="55">
        <v>0</v>
      </c>
      <c r="D9" s="55">
        <v>0</v>
      </c>
      <c r="E9" s="55">
        <v>0</v>
      </c>
      <c r="F9" s="56">
        <v>0</v>
      </c>
    </row>
    <row r="10" spans="1:12" ht="24" customHeight="1">
      <c r="A10" s="53" t="s">
        <v>189</v>
      </c>
      <c r="B10" s="54">
        <v>0</v>
      </c>
      <c r="C10" s="55">
        <v>0</v>
      </c>
      <c r="D10" s="55">
        <v>0</v>
      </c>
      <c r="E10" s="55">
        <v>0</v>
      </c>
      <c r="F10" s="56">
        <v>0</v>
      </c>
    </row>
    <row r="11" spans="1:12" ht="22.5" customHeight="1">
      <c r="A11" s="257" t="s">
        <v>241</v>
      </c>
      <c r="B11" s="163"/>
      <c r="C11" s="164"/>
      <c r="D11" s="164"/>
      <c r="E11" s="164"/>
      <c r="F11" s="165"/>
    </row>
    <row r="12" spans="1:12" ht="21" customHeight="1"/>
    <row r="13" spans="1:12">
      <c r="A13" s="289" t="s">
        <v>135</v>
      </c>
      <c r="B13" s="289"/>
      <c r="C13" s="289"/>
    </row>
    <row r="16" spans="1:12">
      <c r="E16" s="162"/>
    </row>
  </sheetData>
  <mergeCells count="9">
    <mergeCell ref="A3:B3"/>
    <mergeCell ref="A1:C1"/>
    <mergeCell ref="A13:C13"/>
    <mergeCell ref="F4:F5"/>
    <mergeCell ref="A4:A5"/>
    <mergeCell ref="B4:B5"/>
    <mergeCell ref="C4:C5"/>
    <mergeCell ref="D4:D5"/>
    <mergeCell ref="E4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6"/>
  <sheetViews>
    <sheetView view="pageBreakPreview" zoomScale="60" zoomScaleNormal="100" workbookViewId="0">
      <selection activeCell="A4" sqref="A4:N13"/>
    </sheetView>
  </sheetViews>
  <sheetFormatPr defaultColWidth="9" defaultRowHeight="13.5"/>
  <cols>
    <col min="1" max="1" width="10" style="29" customWidth="1"/>
    <col min="2" max="2" width="9.75" style="29" bestFit="1" customWidth="1"/>
    <col min="3" max="3" width="11.375" style="29" customWidth="1"/>
    <col min="4" max="10" width="10.375" style="29" customWidth="1"/>
    <col min="11" max="11" width="9.125" style="29" bestFit="1" customWidth="1"/>
    <col min="12" max="12" width="9.5" style="29" customWidth="1"/>
    <col min="13" max="13" width="9.75" style="29" customWidth="1"/>
    <col min="14" max="14" width="9.125" style="29" bestFit="1" customWidth="1"/>
    <col min="15" max="16384" width="9" style="29"/>
  </cols>
  <sheetData>
    <row r="1" spans="1:49" ht="20.25" customHeight="1">
      <c r="A1" s="314" t="s">
        <v>145</v>
      </c>
      <c r="B1" s="314"/>
      <c r="C1" s="314"/>
      <c r="D1" s="33"/>
      <c r="E1" s="33"/>
      <c r="F1" s="33"/>
      <c r="G1" s="28"/>
      <c r="H1" s="28"/>
      <c r="I1" s="28"/>
      <c r="J1" s="28"/>
      <c r="K1" s="28"/>
      <c r="L1" s="28"/>
      <c r="M1" s="28"/>
      <c r="N1" s="28"/>
    </row>
    <row r="2" spans="1:49">
      <c r="A2" s="28"/>
      <c r="B2" s="28"/>
      <c r="C2" s="34"/>
      <c r="D2" s="34"/>
      <c r="E2" s="34"/>
      <c r="F2" s="34"/>
      <c r="G2" s="28"/>
      <c r="H2" s="28"/>
      <c r="I2" s="28"/>
      <c r="J2" s="28"/>
      <c r="K2" s="28"/>
      <c r="L2" s="28"/>
      <c r="M2" s="28"/>
      <c r="N2" s="28"/>
    </row>
    <row r="3" spans="1:49" ht="17.25" customHeight="1">
      <c r="A3" s="315" t="s">
        <v>144</v>
      </c>
      <c r="B3" s="315"/>
      <c r="C3" s="36" t="s">
        <v>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49" ht="20.100000000000001" customHeight="1">
      <c r="A4" s="384" t="s">
        <v>161</v>
      </c>
      <c r="B4" s="308" t="s">
        <v>8</v>
      </c>
      <c r="C4" s="308" t="s">
        <v>9</v>
      </c>
      <c r="D4" s="308"/>
      <c r="E4" s="308" t="s">
        <v>10</v>
      </c>
      <c r="F4" s="308"/>
      <c r="G4" s="313" t="s">
        <v>131</v>
      </c>
      <c r="H4" s="313"/>
      <c r="I4" s="308" t="s">
        <v>11</v>
      </c>
      <c r="J4" s="308"/>
      <c r="K4" s="308" t="s">
        <v>12</v>
      </c>
      <c r="L4" s="308"/>
      <c r="M4" s="308"/>
      <c r="N4" s="309"/>
    </row>
    <row r="5" spans="1:49" ht="24.75" customHeight="1">
      <c r="A5" s="384"/>
      <c r="B5" s="308"/>
      <c r="C5" s="310" t="s">
        <v>13</v>
      </c>
      <c r="D5" s="312" t="s">
        <v>14</v>
      </c>
      <c r="E5" s="311" t="s">
        <v>5</v>
      </c>
      <c r="F5" s="312" t="s">
        <v>3</v>
      </c>
      <c r="G5" s="311" t="s">
        <v>5</v>
      </c>
      <c r="H5" s="312" t="s">
        <v>3</v>
      </c>
      <c r="I5" s="311" t="s">
        <v>5</v>
      </c>
      <c r="J5" s="312" t="s">
        <v>3</v>
      </c>
      <c r="K5" s="308" t="s">
        <v>5</v>
      </c>
      <c r="L5" s="308"/>
      <c r="M5" s="308"/>
      <c r="N5" s="309" t="s">
        <v>3</v>
      </c>
    </row>
    <row r="6" spans="1:49" ht="29.25" customHeight="1">
      <c r="A6" s="384"/>
      <c r="B6" s="308"/>
      <c r="C6" s="311"/>
      <c r="D6" s="312"/>
      <c r="E6" s="311"/>
      <c r="F6" s="312"/>
      <c r="G6" s="311"/>
      <c r="H6" s="312"/>
      <c r="I6" s="311"/>
      <c r="J6" s="312"/>
      <c r="K6" s="258" t="s">
        <v>15</v>
      </c>
      <c r="L6" s="259" t="s">
        <v>16</v>
      </c>
      <c r="M6" s="259" t="s">
        <v>17</v>
      </c>
      <c r="N6" s="309"/>
    </row>
    <row r="7" spans="1:49" ht="28.5" customHeight="1">
      <c r="A7" s="112" t="s">
        <v>0</v>
      </c>
      <c r="B7" s="60">
        <v>78.2</v>
      </c>
      <c r="C7" s="58">
        <v>1642.2</v>
      </c>
      <c r="D7" s="58">
        <v>1264.8</v>
      </c>
      <c r="E7" s="58">
        <v>253.3</v>
      </c>
      <c r="F7" s="58">
        <v>135.6</v>
      </c>
      <c r="G7" s="58">
        <v>989.1</v>
      </c>
      <c r="H7" s="58">
        <v>771.9</v>
      </c>
      <c r="I7" s="58">
        <v>319.2</v>
      </c>
      <c r="J7" s="58">
        <v>316.89999999999998</v>
      </c>
      <c r="K7" s="58">
        <v>80.599999999999994</v>
      </c>
      <c r="L7" s="57">
        <v>0.3</v>
      </c>
      <c r="M7" s="57">
        <v>80.3</v>
      </c>
      <c r="N7" s="59">
        <v>60.4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</row>
    <row r="8" spans="1:49" s="224" customFormat="1" ht="24" customHeight="1">
      <c r="A8" s="112" t="s">
        <v>76</v>
      </c>
      <c r="B8" s="60">
        <f>D8/C8*100</f>
        <v>74.422865518504935</v>
      </c>
      <c r="C8" s="58">
        <f>E8+G8+I8+K8</f>
        <v>1637.4</v>
      </c>
      <c r="D8" s="58">
        <v>1218.5999999999999</v>
      </c>
      <c r="E8" s="58">
        <v>260.5</v>
      </c>
      <c r="F8" s="58">
        <v>119.1</v>
      </c>
      <c r="G8" s="58">
        <v>950.9</v>
      </c>
      <c r="H8" s="58">
        <v>702.2</v>
      </c>
      <c r="I8" s="58">
        <v>330.5</v>
      </c>
      <c r="J8" s="58">
        <v>329.7</v>
      </c>
      <c r="K8" s="58">
        <v>95.5</v>
      </c>
      <c r="L8" s="58">
        <v>0.5</v>
      </c>
      <c r="M8" s="58">
        <v>95.1</v>
      </c>
      <c r="N8" s="61">
        <v>67.599999999999994</v>
      </c>
      <c r="O8" s="25"/>
      <c r="P8" s="25"/>
      <c r="Q8" s="26"/>
      <c r="R8" s="26"/>
      <c r="S8" s="26"/>
      <c r="T8" s="26"/>
      <c r="U8" s="26"/>
      <c r="V8" s="26"/>
      <c r="W8" s="25"/>
      <c r="X8" s="25"/>
      <c r="Y8" s="25"/>
      <c r="Z8" s="25"/>
      <c r="AA8" s="25"/>
      <c r="AB8" s="25"/>
      <c r="AC8" s="25"/>
      <c r="AD8" s="26"/>
      <c r="AE8" s="26"/>
      <c r="AF8" s="26"/>
      <c r="AG8" s="26"/>
      <c r="AH8" s="26"/>
      <c r="AI8" s="26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4"/>
      <c r="AW8" s="24"/>
    </row>
    <row r="9" spans="1:49" s="224" customFormat="1" ht="24" customHeight="1">
      <c r="A9" s="112" t="s">
        <v>92</v>
      </c>
      <c r="B9" s="247">
        <v>75.16</v>
      </c>
      <c r="C9" s="248">
        <v>1418.1</v>
      </c>
      <c r="D9" s="248">
        <v>1065.8</v>
      </c>
      <c r="E9" s="248">
        <v>299.39999999999998</v>
      </c>
      <c r="F9" s="248">
        <v>161.19999999999999</v>
      </c>
      <c r="G9" s="248">
        <v>676.9</v>
      </c>
      <c r="H9" s="248">
        <v>496.4</v>
      </c>
      <c r="I9" s="249">
        <v>362.9</v>
      </c>
      <c r="J9" s="249">
        <v>358.1</v>
      </c>
      <c r="K9" s="249">
        <v>78.900000000000006</v>
      </c>
      <c r="L9" s="249">
        <v>0.2</v>
      </c>
      <c r="M9" s="249">
        <v>78.599999999999994</v>
      </c>
      <c r="N9" s="250">
        <v>50.1</v>
      </c>
      <c r="O9" s="25"/>
      <c r="P9" s="25"/>
      <c r="Q9" s="26"/>
      <c r="R9" s="26"/>
      <c r="S9" s="26"/>
      <c r="T9" s="26"/>
      <c r="U9" s="26"/>
      <c r="V9" s="26"/>
      <c r="W9" s="25"/>
      <c r="X9" s="25"/>
      <c r="Y9" s="25"/>
      <c r="Z9" s="25"/>
      <c r="AA9" s="25"/>
      <c r="AB9" s="25"/>
      <c r="AC9" s="25"/>
      <c r="AD9" s="26"/>
      <c r="AE9" s="26"/>
      <c r="AF9" s="26"/>
      <c r="AG9" s="26"/>
      <c r="AH9" s="26"/>
      <c r="AI9" s="26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4"/>
      <c r="AW9" s="24"/>
    </row>
    <row r="10" spans="1:49" s="224" customFormat="1" ht="24" customHeight="1">
      <c r="A10" s="112" t="s">
        <v>163</v>
      </c>
      <c r="B10" s="247">
        <v>76.2</v>
      </c>
      <c r="C10" s="248" t="s">
        <v>181</v>
      </c>
      <c r="D10" s="248" t="s">
        <v>182</v>
      </c>
      <c r="E10" s="248">
        <v>285</v>
      </c>
      <c r="F10" s="248">
        <v>175.5</v>
      </c>
      <c r="G10" s="248">
        <v>750.7</v>
      </c>
      <c r="H10" s="248">
        <v>549.79999999999995</v>
      </c>
      <c r="I10" s="249">
        <v>335.1</v>
      </c>
      <c r="J10" s="249">
        <v>333.3</v>
      </c>
      <c r="K10" s="249">
        <v>70.400000000000006</v>
      </c>
      <c r="L10" s="249">
        <v>1.7</v>
      </c>
      <c r="M10" s="249">
        <v>68.7</v>
      </c>
      <c r="N10" s="250">
        <v>39.9</v>
      </c>
      <c r="O10" s="25"/>
      <c r="P10" s="25"/>
      <c r="Q10" s="26"/>
      <c r="R10" s="26"/>
      <c r="S10" s="26"/>
      <c r="T10" s="26"/>
      <c r="U10" s="26"/>
      <c r="V10" s="26"/>
      <c r="W10" s="25"/>
      <c r="X10" s="25"/>
      <c r="Y10" s="25"/>
      <c r="Z10" s="25"/>
      <c r="AA10" s="25"/>
      <c r="AB10" s="25"/>
      <c r="AC10" s="25"/>
      <c r="AD10" s="26"/>
      <c r="AE10" s="26"/>
      <c r="AF10" s="26"/>
      <c r="AG10" s="26"/>
      <c r="AH10" s="26"/>
      <c r="AI10" s="26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4"/>
      <c r="AW10" s="24"/>
    </row>
    <row r="11" spans="1:49" s="224" customFormat="1" ht="24" customHeight="1">
      <c r="A11" s="112" t="s">
        <v>242</v>
      </c>
      <c r="B11" s="247">
        <v>79.099999999999994</v>
      </c>
      <c r="C11" s="248">
        <v>1370.3</v>
      </c>
      <c r="D11" s="248">
        <v>1084.5</v>
      </c>
      <c r="E11" s="248">
        <v>295.2</v>
      </c>
      <c r="F11" s="248">
        <v>208.8</v>
      </c>
      <c r="G11" s="248">
        <v>658.7</v>
      </c>
      <c r="H11" s="248">
        <v>473.8</v>
      </c>
      <c r="I11" s="249">
        <v>368.9</v>
      </c>
      <c r="J11" s="249">
        <v>368</v>
      </c>
      <c r="K11" s="249">
        <v>47.5</v>
      </c>
      <c r="L11" s="249">
        <v>0.2</v>
      </c>
      <c r="M11" s="249">
        <v>47.3</v>
      </c>
      <c r="N11" s="250">
        <v>33.9</v>
      </c>
      <c r="O11" s="25"/>
      <c r="P11" s="25"/>
      <c r="Q11" s="26"/>
      <c r="R11" s="26"/>
      <c r="S11" s="26"/>
      <c r="T11" s="26"/>
      <c r="U11" s="26"/>
      <c r="V11" s="26"/>
      <c r="W11" s="25"/>
      <c r="X11" s="25"/>
      <c r="Y11" s="25"/>
      <c r="Z11" s="25"/>
      <c r="AA11" s="25"/>
      <c r="AB11" s="25"/>
      <c r="AC11" s="25"/>
      <c r="AD11" s="26"/>
      <c r="AE11" s="26"/>
      <c r="AF11" s="26"/>
      <c r="AG11" s="26"/>
      <c r="AH11" s="26"/>
      <c r="AI11" s="26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4"/>
      <c r="AW11" s="24"/>
    </row>
    <row r="12" spans="1:49" ht="22.5" customHeight="1">
      <c r="A12" s="112" t="s">
        <v>243</v>
      </c>
      <c r="B12" s="247">
        <v>76.554097655409791</v>
      </c>
      <c r="C12" s="248">
        <v>1394.6999999999998</v>
      </c>
      <c r="D12" s="248">
        <v>1067.7000000000003</v>
      </c>
      <c r="E12" s="248">
        <v>301.2</v>
      </c>
      <c r="F12" s="248">
        <v>196.8</v>
      </c>
      <c r="G12" s="248">
        <v>776.6</v>
      </c>
      <c r="H12" s="248">
        <v>571.6</v>
      </c>
      <c r="I12" s="249">
        <v>274.39999999999998</v>
      </c>
      <c r="J12" s="249">
        <v>274.39999999999998</v>
      </c>
      <c r="K12" s="249">
        <v>42.5</v>
      </c>
      <c r="L12" s="249">
        <v>0.1</v>
      </c>
      <c r="M12" s="249">
        <v>42.4</v>
      </c>
      <c r="N12" s="250">
        <v>24.9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</row>
    <row r="13" spans="1:49" ht="22.5" customHeight="1">
      <c r="A13" s="264" t="s">
        <v>245</v>
      </c>
      <c r="B13" s="251">
        <v>79.376767994252617</v>
      </c>
      <c r="C13" s="252">
        <v>2227.1</v>
      </c>
      <c r="D13" s="252">
        <v>1767.8</v>
      </c>
      <c r="E13" s="252">
        <v>240.4</v>
      </c>
      <c r="F13" s="252">
        <v>171.10000000000002</v>
      </c>
      <c r="G13" s="252">
        <v>850.7</v>
      </c>
      <c r="H13" s="252">
        <v>484.8</v>
      </c>
      <c r="I13" s="253">
        <v>1092.3999999999999</v>
      </c>
      <c r="J13" s="253">
        <v>1092.3</v>
      </c>
      <c r="K13" s="253">
        <v>43.599999999999994</v>
      </c>
      <c r="L13" s="253">
        <v>0</v>
      </c>
      <c r="M13" s="253">
        <v>43.599999999999994</v>
      </c>
      <c r="N13" s="254">
        <v>19.600000000000001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</row>
    <row r="14" spans="1:49" ht="17.100000000000001" customHeight="1">
      <c r="A14" s="87"/>
      <c r="C14" s="228"/>
    </row>
    <row r="15" spans="1:49">
      <c r="A15" s="306" t="s">
        <v>146</v>
      </c>
      <c r="B15" s="306"/>
      <c r="C15" s="306"/>
      <c r="H15" s="111"/>
      <c r="I15" s="111"/>
      <c r="J15" s="111"/>
    </row>
    <row r="16" spans="1:49">
      <c r="A16" s="307" t="s">
        <v>155</v>
      </c>
      <c r="B16" s="307"/>
      <c r="C16" s="307"/>
      <c r="D16" s="307"/>
      <c r="F16" s="106"/>
    </row>
  </sheetData>
  <mergeCells count="21">
    <mergeCell ref="B4:B6"/>
    <mergeCell ref="C4:D4"/>
    <mergeCell ref="E4:F4"/>
    <mergeCell ref="A1:C1"/>
    <mergeCell ref="A3:B3"/>
    <mergeCell ref="A15:C15"/>
    <mergeCell ref="A16:D16"/>
    <mergeCell ref="K5:M5"/>
    <mergeCell ref="N5:N6"/>
    <mergeCell ref="I4:J4"/>
    <mergeCell ref="K4:N4"/>
    <mergeCell ref="C5:C6"/>
    <mergeCell ref="D5:D6"/>
    <mergeCell ref="E5:E6"/>
    <mergeCell ref="F5:F6"/>
    <mergeCell ref="G5:G6"/>
    <mergeCell ref="H5:H6"/>
    <mergeCell ref="I5:I6"/>
    <mergeCell ref="J5:J6"/>
    <mergeCell ref="G4:H4"/>
    <mergeCell ref="A4:A6"/>
  </mergeCells>
  <phoneticPr fontId="1" type="noConversion"/>
  <pageMargins left="0.15748031496062992" right="0.19685039370078741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view="pageBreakPreview" zoomScale="60" zoomScaleNormal="100" workbookViewId="0">
      <selection activeCell="A3" sqref="A3:AG12"/>
    </sheetView>
  </sheetViews>
  <sheetFormatPr defaultColWidth="9" defaultRowHeight="13.5"/>
  <cols>
    <col min="1" max="1" width="9" style="18"/>
    <col min="2" max="3" width="9.5" style="18" bestFit="1" customWidth="1"/>
    <col min="4" max="4" width="9" style="18"/>
    <col min="5" max="6" width="9.25" style="18" customWidth="1"/>
    <col min="7" max="7" width="9.625" style="18" customWidth="1"/>
    <col min="8" max="9" width="9.25" style="18" customWidth="1"/>
    <col min="10" max="10" width="9.625" style="18" customWidth="1"/>
    <col min="11" max="11" width="10.625" style="18" customWidth="1"/>
    <col min="12" max="12" width="10.5" style="18" customWidth="1"/>
    <col min="13" max="13" width="9.625" style="18" customWidth="1"/>
    <col min="14" max="14" width="9.25" style="18" customWidth="1"/>
    <col min="15" max="21" width="9" style="18"/>
    <col min="22" max="22" width="9.5" style="18" bestFit="1" customWidth="1"/>
    <col min="23" max="23" width="9" style="18"/>
    <col min="24" max="24" width="10.375" style="18" customWidth="1"/>
    <col min="25" max="29" width="9" style="18"/>
    <col min="30" max="30" width="11.875" style="18" customWidth="1"/>
    <col min="31" max="16384" width="9" style="18"/>
  </cols>
  <sheetData>
    <row r="1" spans="1:33" ht="20.25" customHeight="1">
      <c r="A1" s="316" t="s">
        <v>175</v>
      </c>
      <c r="B1" s="316"/>
      <c r="C1" s="316"/>
      <c r="D1" s="316"/>
      <c r="E1" s="316"/>
      <c r="F1" s="82"/>
      <c r="G1" s="82"/>
      <c r="H1" s="82"/>
      <c r="I1" s="82"/>
      <c r="J1" s="82"/>
      <c r="K1" s="82"/>
      <c r="L1" s="82"/>
      <c r="M1" s="82"/>
    </row>
    <row r="2" spans="1:33" s="22" customFormat="1" ht="20.25" customHeight="1"/>
    <row r="3" spans="1:33" s="22" customFormat="1" ht="20.25" customHeight="1">
      <c r="A3" s="317" t="s">
        <v>2</v>
      </c>
      <c r="B3" s="319" t="s">
        <v>103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1" t="s">
        <v>109</v>
      </c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4"/>
      <c r="AA3" s="321" t="s">
        <v>119</v>
      </c>
      <c r="AB3" s="323"/>
      <c r="AC3" s="323"/>
      <c r="AD3" s="323"/>
      <c r="AE3" s="323"/>
      <c r="AF3" s="323"/>
      <c r="AG3" s="323"/>
    </row>
    <row r="4" spans="1:33" s="22" customFormat="1" ht="20.25" customHeight="1">
      <c r="A4" s="317"/>
      <c r="B4" s="318" t="s">
        <v>104</v>
      </c>
      <c r="C4" s="318"/>
      <c r="D4" s="318"/>
      <c r="E4" s="318" t="s">
        <v>105</v>
      </c>
      <c r="F4" s="318"/>
      <c r="G4" s="318"/>
      <c r="H4" s="318"/>
      <c r="I4" s="318"/>
      <c r="J4" s="318"/>
      <c r="K4" s="318"/>
      <c r="L4" s="318"/>
      <c r="M4" s="319"/>
      <c r="N4" s="325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7"/>
      <c r="AA4" s="325"/>
      <c r="AB4" s="326"/>
      <c r="AC4" s="326"/>
      <c r="AD4" s="326"/>
      <c r="AE4" s="326"/>
      <c r="AF4" s="326"/>
      <c r="AG4" s="326"/>
    </row>
    <row r="5" spans="1:33" s="22" customFormat="1" ht="20.25" customHeight="1">
      <c r="A5" s="317"/>
      <c r="B5" s="320" t="s">
        <v>106</v>
      </c>
      <c r="C5" s="318"/>
      <c r="D5" s="318"/>
      <c r="E5" s="320" t="s">
        <v>106</v>
      </c>
      <c r="F5" s="318"/>
      <c r="G5" s="318"/>
      <c r="H5" s="320" t="s">
        <v>132</v>
      </c>
      <c r="I5" s="318"/>
      <c r="J5" s="318"/>
      <c r="K5" s="320" t="s">
        <v>152</v>
      </c>
      <c r="L5" s="318"/>
      <c r="M5" s="321"/>
      <c r="N5" s="318" t="s">
        <v>20</v>
      </c>
      <c r="O5" s="318" t="s">
        <v>110</v>
      </c>
      <c r="P5" s="318"/>
      <c r="Q5" s="318"/>
      <c r="R5" s="318" t="s">
        <v>111</v>
      </c>
      <c r="S5" s="318"/>
      <c r="T5" s="318"/>
      <c r="U5" s="330" t="s">
        <v>112</v>
      </c>
      <c r="V5" s="330" t="s">
        <v>21</v>
      </c>
      <c r="W5" s="330" t="s">
        <v>113</v>
      </c>
      <c r="X5" s="318" t="s">
        <v>22</v>
      </c>
      <c r="Y5" s="318"/>
      <c r="Z5" s="319"/>
      <c r="AA5" s="320" t="s">
        <v>120</v>
      </c>
      <c r="AB5" s="321" t="s">
        <v>121</v>
      </c>
      <c r="AC5" s="322"/>
      <c r="AD5" s="322"/>
      <c r="AE5" s="322"/>
      <c r="AF5" s="329"/>
      <c r="AG5" s="321" t="s">
        <v>122</v>
      </c>
    </row>
    <row r="6" spans="1:33" s="22" customFormat="1" ht="40.5" customHeight="1">
      <c r="A6" s="317"/>
      <c r="B6" s="260"/>
      <c r="C6" s="262" t="s">
        <v>107</v>
      </c>
      <c r="D6" s="262" t="s">
        <v>108</v>
      </c>
      <c r="E6" s="260"/>
      <c r="F6" s="262" t="s">
        <v>153</v>
      </c>
      <c r="G6" s="262" t="s">
        <v>154</v>
      </c>
      <c r="H6" s="260"/>
      <c r="I6" s="262" t="s">
        <v>153</v>
      </c>
      <c r="J6" s="262" t="s">
        <v>154</v>
      </c>
      <c r="K6" s="260"/>
      <c r="L6" s="262" t="s">
        <v>153</v>
      </c>
      <c r="M6" s="262" t="s">
        <v>154</v>
      </c>
      <c r="N6" s="318"/>
      <c r="O6" s="261" t="s">
        <v>23</v>
      </c>
      <c r="P6" s="261" t="s">
        <v>24</v>
      </c>
      <c r="Q6" s="261" t="s">
        <v>114</v>
      </c>
      <c r="R6" s="261" t="s">
        <v>23</v>
      </c>
      <c r="S6" s="261" t="s">
        <v>24</v>
      </c>
      <c r="T6" s="261" t="s">
        <v>114</v>
      </c>
      <c r="U6" s="318"/>
      <c r="V6" s="318"/>
      <c r="W6" s="318"/>
      <c r="X6" s="261" t="s">
        <v>115</v>
      </c>
      <c r="Y6" s="261" t="s">
        <v>116</v>
      </c>
      <c r="Z6" s="263" t="s">
        <v>117</v>
      </c>
      <c r="AA6" s="328"/>
      <c r="AB6" s="260"/>
      <c r="AC6" s="261" t="s">
        <v>123</v>
      </c>
      <c r="AD6" s="261" t="s">
        <v>124</v>
      </c>
      <c r="AE6" s="261" t="s">
        <v>125</v>
      </c>
      <c r="AF6" s="261" t="s">
        <v>4</v>
      </c>
      <c r="AG6" s="325"/>
    </row>
    <row r="7" spans="1:33" s="22" customFormat="1" ht="24.95" customHeight="1">
      <c r="A7" s="47" t="s">
        <v>91</v>
      </c>
      <c r="B7" s="69">
        <v>55865</v>
      </c>
      <c r="C7" s="65">
        <v>55865</v>
      </c>
      <c r="D7" s="65">
        <v>0</v>
      </c>
      <c r="E7" s="65">
        <v>246</v>
      </c>
      <c r="F7" s="65">
        <v>2</v>
      </c>
      <c r="G7" s="65">
        <v>244</v>
      </c>
      <c r="H7" s="64">
        <v>246</v>
      </c>
      <c r="I7" s="65">
        <v>2</v>
      </c>
      <c r="J7" s="65">
        <v>244</v>
      </c>
      <c r="K7" s="65">
        <v>0</v>
      </c>
      <c r="L7" s="70">
        <v>0</v>
      </c>
      <c r="M7" s="70">
        <v>0</v>
      </c>
      <c r="N7" s="62" t="s">
        <v>18</v>
      </c>
      <c r="O7" s="65">
        <v>1000</v>
      </c>
      <c r="P7" s="65">
        <v>0</v>
      </c>
      <c r="Q7" s="65">
        <v>0</v>
      </c>
      <c r="R7" s="65">
        <v>1054</v>
      </c>
      <c r="S7" s="65">
        <v>0</v>
      </c>
      <c r="T7" s="65">
        <v>0</v>
      </c>
      <c r="U7" s="42" t="s">
        <v>19</v>
      </c>
      <c r="V7" s="65">
        <v>13130</v>
      </c>
      <c r="W7" s="66" t="s">
        <v>118</v>
      </c>
      <c r="X7" s="67" t="s">
        <v>133</v>
      </c>
      <c r="Y7" s="66">
        <v>0</v>
      </c>
      <c r="Z7" s="66">
        <v>0</v>
      </c>
      <c r="AA7" s="65">
        <v>9</v>
      </c>
      <c r="AB7" s="65">
        <v>13</v>
      </c>
      <c r="AC7" s="65">
        <v>0</v>
      </c>
      <c r="AD7" s="65">
        <v>0</v>
      </c>
      <c r="AE7" s="65">
        <v>13</v>
      </c>
      <c r="AF7" s="65">
        <v>0</v>
      </c>
      <c r="AG7" s="68">
        <v>27</v>
      </c>
    </row>
    <row r="8" spans="1:33" s="22" customFormat="1" ht="24.95" customHeight="1">
      <c r="A8" s="92" t="s">
        <v>92</v>
      </c>
      <c r="B8" s="69">
        <v>52599</v>
      </c>
      <c r="C8" s="65">
        <v>52599</v>
      </c>
      <c r="D8" s="65">
        <v>0</v>
      </c>
      <c r="E8" s="65">
        <v>248</v>
      </c>
      <c r="F8" s="65">
        <v>2</v>
      </c>
      <c r="G8" s="65">
        <v>246</v>
      </c>
      <c r="H8" s="64">
        <v>248</v>
      </c>
      <c r="I8" s="65">
        <v>2</v>
      </c>
      <c r="J8" s="65">
        <v>246</v>
      </c>
      <c r="K8" s="65">
        <v>0</v>
      </c>
      <c r="L8" s="70">
        <v>0</v>
      </c>
      <c r="M8" s="70">
        <v>0</v>
      </c>
      <c r="N8" s="62" t="s">
        <v>18</v>
      </c>
      <c r="O8" s="65">
        <v>1000</v>
      </c>
      <c r="P8" s="65">
        <v>0</v>
      </c>
      <c r="Q8" s="65">
        <v>0</v>
      </c>
      <c r="R8" s="65">
        <v>1030</v>
      </c>
      <c r="S8" s="65">
        <v>0</v>
      </c>
      <c r="T8" s="65">
        <v>0</v>
      </c>
      <c r="U8" s="42" t="s">
        <v>19</v>
      </c>
      <c r="V8" s="65">
        <v>13130</v>
      </c>
      <c r="W8" s="66" t="s">
        <v>26</v>
      </c>
      <c r="X8" s="67" t="s">
        <v>133</v>
      </c>
      <c r="Y8" s="66">
        <v>0</v>
      </c>
      <c r="Z8" s="66">
        <v>0</v>
      </c>
      <c r="AA8" s="65">
        <v>9</v>
      </c>
      <c r="AB8" s="65">
        <v>13</v>
      </c>
      <c r="AC8" s="65">
        <v>0</v>
      </c>
      <c r="AD8" s="65">
        <v>0</v>
      </c>
      <c r="AE8" s="65">
        <v>13</v>
      </c>
      <c r="AF8" s="65">
        <v>0</v>
      </c>
      <c r="AG8" s="68">
        <v>27</v>
      </c>
    </row>
    <row r="9" spans="1:33" s="22" customFormat="1" ht="24.95" customHeight="1">
      <c r="A9" s="118" t="s">
        <v>163</v>
      </c>
      <c r="B9" s="126">
        <v>51844</v>
      </c>
      <c r="C9" s="127">
        <v>51844</v>
      </c>
      <c r="D9" s="65">
        <v>0</v>
      </c>
      <c r="E9" s="65">
        <v>252</v>
      </c>
      <c r="F9" s="128">
        <v>0.3</v>
      </c>
      <c r="G9" s="127">
        <v>252</v>
      </c>
      <c r="H9" s="64">
        <v>252</v>
      </c>
      <c r="I9" s="128">
        <v>0.3</v>
      </c>
      <c r="J9" s="65">
        <v>252</v>
      </c>
      <c r="K9" s="65">
        <v>0</v>
      </c>
      <c r="L9" s="70">
        <v>0</v>
      </c>
      <c r="M9" s="70">
        <v>0</v>
      </c>
      <c r="N9" s="62" t="s">
        <v>18</v>
      </c>
      <c r="O9" s="65">
        <v>1000</v>
      </c>
      <c r="P9" s="65">
        <v>0</v>
      </c>
      <c r="Q9" s="65">
        <v>0</v>
      </c>
      <c r="R9" s="127">
        <v>1052</v>
      </c>
      <c r="S9" s="65">
        <v>0</v>
      </c>
      <c r="T9" s="65">
        <v>0</v>
      </c>
      <c r="U9" s="42" t="s">
        <v>19</v>
      </c>
      <c r="V9" s="127">
        <v>13130</v>
      </c>
      <c r="W9" s="66" t="s">
        <v>26</v>
      </c>
      <c r="X9" s="67" t="s">
        <v>165</v>
      </c>
      <c r="Y9" s="66">
        <v>0</v>
      </c>
      <c r="Z9" s="66">
        <v>0</v>
      </c>
      <c r="AA9" s="65">
        <v>9</v>
      </c>
      <c r="AB9" s="65">
        <v>13</v>
      </c>
      <c r="AC9" s="65">
        <v>0</v>
      </c>
      <c r="AD9" s="65">
        <v>0</v>
      </c>
      <c r="AE9" s="65">
        <v>13</v>
      </c>
      <c r="AF9" s="65">
        <v>0</v>
      </c>
      <c r="AG9" s="68">
        <v>29</v>
      </c>
    </row>
    <row r="10" spans="1:33" s="22" customFormat="1" ht="24.95" customHeight="1">
      <c r="A10" s="118" t="s">
        <v>179</v>
      </c>
      <c r="B10" s="129">
        <v>50490</v>
      </c>
      <c r="C10" s="130">
        <v>50490</v>
      </c>
      <c r="D10" s="65">
        <v>0</v>
      </c>
      <c r="E10" s="131">
        <f>SUM(F10:G10)</f>
        <v>251.48999999999998</v>
      </c>
      <c r="F10" s="132">
        <v>0.14000000000000001</v>
      </c>
      <c r="G10" s="133">
        <v>251.35</v>
      </c>
      <c r="H10" s="131">
        <f>SUM(I10:J10)</f>
        <v>251.48999999999998</v>
      </c>
      <c r="I10" s="132">
        <v>0.14000000000000001</v>
      </c>
      <c r="J10" s="133">
        <v>251.35</v>
      </c>
      <c r="K10" s="134">
        <v>0</v>
      </c>
      <c r="L10" s="135">
        <v>0</v>
      </c>
      <c r="M10" s="135">
        <v>0</v>
      </c>
      <c r="N10" s="136" t="s">
        <v>18</v>
      </c>
      <c r="O10" s="134">
        <v>1000</v>
      </c>
      <c r="P10" s="134">
        <v>0</v>
      </c>
      <c r="Q10" s="134">
        <v>0</v>
      </c>
      <c r="R10" s="133">
        <v>1087</v>
      </c>
      <c r="S10" s="134">
        <v>0</v>
      </c>
      <c r="T10" s="65">
        <v>0</v>
      </c>
      <c r="U10" s="42" t="s">
        <v>19</v>
      </c>
      <c r="V10" s="127">
        <v>13130</v>
      </c>
      <c r="W10" s="66" t="s">
        <v>26</v>
      </c>
      <c r="X10" s="67" t="s">
        <v>165</v>
      </c>
      <c r="Y10" s="66">
        <v>0</v>
      </c>
      <c r="Z10" s="66">
        <v>0</v>
      </c>
      <c r="AA10" s="65">
        <v>9</v>
      </c>
      <c r="AB10" s="65">
        <v>13</v>
      </c>
      <c r="AC10" s="65">
        <v>0</v>
      </c>
      <c r="AD10" s="65">
        <v>0</v>
      </c>
      <c r="AE10" s="65">
        <v>13</v>
      </c>
      <c r="AF10" s="65">
        <v>0</v>
      </c>
      <c r="AG10" s="68">
        <v>29</v>
      </c>
    </row>
    <row r="11" spans="1:33" s="22" customFormat="1" ht="24.95" customHeight="1">
      <c r="A11" s="47" t="s">
        <v>189</v>
      </c>
      <c r="B11" s="129">
        <v>50490</v>
      </c>
      <c r="C11" s="130">
        <v>50490</v>
      </c>
      <c r="D11" s="65">
        <v>0</v>
      </c>
      <c r="E11" s="131">
        <v>246</v>
      </c>
      <c r="F11" s="132">
        <v>0.2</v>
      </c>
      <c r="G11" s="133">
        <v>246</v>
      </c>
      <c r="H11" s="131">
        <v>246</v>
      </c>
      <c r="I11" s="132">
        <v>0.2</v>
      </c>
      <c r="J11" s="133">
        <v>246</v>
      </c>
      <c r="K11" s="134"/>
      <c r="L11" s="135"/>
      <c r="M11" s="135"/>
      <c r="N11" s="136" t="s">
        <v>18</v>
      </c>
      <c r="O11" s="134">
        <v>1000</v>
      </c>
      <c r="P11" s="134"/>
      <c r="Q11" s="134"/>
      <c r="R11" s="133">
        <v>1102</v>
      </c>
      <c r="S11" s="134"/>
      <c r="T11" s="65"/>
      <c r="U11" s="42" t="s">
        <v>19</v>
      </c>
      <c r="V11" s="127">
        <v>16146</v>
      </c>
      <c r="W11" s="66" t="s">
        <v>26</v>
      </c>
      <c r="X11" s="67" t="s">
        <v>165</v>
      </c>
      <c r="Y11" s="66">
        <v>0</v>
      </c>
      <c r="Z11" s="66">
        <v>0</v>
      </c>
      <c r="AA11" s="65">
        <v>9</v>
      </c>
      <c r="AB11" s="65">
        <v>13</v>
      </c>
      <c r="AC11" s="65">
        <v>0</v>
      </c>
      <c r="AD11" s="65">
        <v>0</v>
      </c>
      <c r="AE11" s="65">
        <v>13</v>
      </c>
      <c r="AF11" s="65">
        <v>0</v>
      </c>
      <c r="AG11" s="68">
        <v>29</v>
      </c>
    </row>
    <row r="12" spans="1:33" ht="21" customHeight="1">
      <c r="A12" s="200" t="s">
        <v>240</v>
      </c>
      <c r="B12" s="191">
        <v>46450</v>
      </c>
      <c r="C12" s="192">
        <v>46450</v>
      </c>
      <c r="D12" s="181">
        <v>0</v>
      </c>
      <c r="E12" s="182">
        <v>253</v>
      </c>
      <c r="F12" s="183">
        <v>0.1</v>
      </c>
      <c r="G12" s="184">
        <v>253</v>
      </c>
      <c r="H12" s="182">
        <v>253</v>
      </c>
      <c r="I12" s="183">
        <v>0.1</v>
      </c>
      <c r="J12" s="184">
        <v>253</v>
      </c>
      <c r="K12" s="185"/>
      <c r="L12" s="186"/>
      <c r="M12" s="265"/>
      <c r="N12" s="266" t="s">
        <v>18</v>
      </c>
      <c r="O12" s="267">
        <v>1000</v>
      </c>
      <c r="P12" s="267"/>
      <c r="Q12" s="267"/>
      <c r="R12" s="184">
        <v>1119</v>
      </c>
      <c r="S12" s="185"/>
      <c r="T12" s="181"/>
      <c r="U12" s="187" t="s">
        <v>19</v>
      </c>
      <c r="V12" s="188">
        <v>14217</v>
      </c>
      <c r="W12" s="189" t="s">
        <v>26</v>
      </c>
      <c r="X12" s="190" t="s">
        <v>165</v>
      </c>
      <c r="Y12" s="189">
        <v>0</v>
      </c>
      <c r="Z12" s="189">
        <v>0</v>
      </c>
      <c r="AA12" s="181">
        <v>9</v>
      </c>
      <c r="AB12" s="181">
        <v>13</v>
      </c>
      <c r="AC12" s="181">
        <v>0</v>
      </c>
      <c r="AD12" s="181">
        <v>0</v>
      </c>
      <c r="AE12" s="181">
        <v>13</v>
      </c>
      <c r="AF12" s="179">
        <v>0</v>
      </c>
      <c r="AG12" s="180">
        <v>28</v>
      </c>
    </row>
    <row r="14" spans="1:33">
      <c r="A14" s="278" t="s">
        <v>169</v>
      </c>
      <c r="B14" s="278"/>
      <c r="C14" s="278"/>
      <c r="D14" s="278"/>
    </row>
    <row r="16" spans="1:33">
      <c r="B16" s="90"/>
    </row>
    <row r="17" spans="2:12">
      <c r="B17" s="90"/>
    </row>
    <row r="20" spans="2:12">
      <c r="L20" s="90"/>
    </row>
  </sheetData>
  <mergeCells count="22">
    <mergeCell ref="N3:Z4"/>
    <mergeCell ref="AA3:AG4"/>
    <mergeCell ref="AA5:AA6"/>
    <mergeCell ref="AB5:AF5"/>
    <mergeCell ref="AG5:AG6"/>
    <mergeCell ref="N5:N6"/>
    <mergeCell ref="O5:Q5"/>
    <mergeCell ref="R5:T5"/>
    <mergeCell ref="U5:U6"/>
    <mergeCell ref="V5:V6"/>
    <mergeCell ref="W5:W6"/>
    <mergeCell ref="X5:Z5"/>
    <mergeCell ref="A14:D14"/>
    <mergeCell ref="A1:E1"/>
    <mergeCell ref="A3:A6"/>
    <mergeCell ref="B4:D4"/>
    <mergeCell ref="E4:M4"/>
    <mergeCell ref="B5:D5"/>
    <mergeCell ref="E5:G5"/>
    <mergeCell ref="H5:J5"/>
    <mergeCell ref="K5:M5"/>
    <mergeCell ref="B3:M3"/>
  </mergeCells>
  <phoneticPr fontId="1" type="noConversion"/>
  <pageMargins left="0.75" right="0.28000000000000003" top="1" bottom="1" header="0.5" footer="0.5"/>
  <pageSetup paperSize="9" scale="4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"/>
  <sheetViews>
    <sheetView view="pageBreakPreview" zoomScale="60" zoomScaleNormal="100" workbookViewId="0">
      <selection activeCell="Z57" sqref="Z57"/>
    </sheetView>
  </sheetViews>
  <sheetFormatPr defaultColWidth="9" defaultRowHeight="11.25"/>
  <cols>
    <col min="1" max="1" width="9.875" style="39" customWidth="1"/>
    <col min="2" max="2" width="11.125" style="39" customWidth="1"/>
    <col min="3" max="3" width="17.5" style="39" customWidth="1"/>
    <col min="4" max="4" width="9.5" style="39" bestFit="1" customWidth="1"/>
    <col min="5" max="6" width="9.125" style="39" bestFit="1" customWidth="1"/>
    <col min="7" max="8" width="9.5" style="39" bestFit="1" customWidth="1"/>
    <col min="9" max="9" width="9.125" style="39" bestFit="1" customWidth="1"/>
    <col min="10" max="10" width="9.875" style="39" customWidth="1"/>
    <col min="11" max="11" width="9.5" style="39" bestFit="1" customWidth="1"/>
    <col min="12" max="12" width="20.5" style="39" customWidth="1"/>
    <col min="13" max="13" width="6.125" style="39" bestFit="1" customWidth="1"/>
    <col min="14" max="16" width="9.125" style="39" bestFit="1" customWidth="1"/>
    <col min="17" max="17" width="9.5" style="39" bestFit="1" customWidth="1"/>
    <col min="18" max="18" width="11.375" style="39" bestFit="1" customWidth="1"/>
    <col min="19" max="19" width="9" style="39"/>
    <col min="20" max="20" width="9.125" style="39" bestFit="1" customWidth="1"/>
    <col min="21" max="25" width="9" style="39"/>
    <col min="26" max="26" width="15" style="39" customWidth="1"/>
    <col min="27" max="16384" width="9" style="39"/>
  </cols>
  <sheetData>
    <row r="1" spans="1:38" ht="20.25" customHeight="1">
      <c r="A1" s="345" t="s">
        <v>148</v>
      </c>
      <c r="B1" s="345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38" ht="20.25" customHeight="1"/>
    <row r="3" spans="1:38" ht="21" customHeight="1">
      <c r="A3" s="349" t="s">
        <v>27</v>
      </c>
      <c r="B3" s="352" t="s">
        <v>20</v>
      </c>
      <c r="C3" s="340" t="s">
        <v>28</v>
      </c>
      <c r="D3" s="346" t="s">
        <v>29</v>
      </c>
      <c r="E3" s="346"/>
      <c r="F3" s="346"/>
      <c r="G3" s="347"/>
      <c r="H3" s="348" t="s">
        <v>30</v>
      </c>
      <c r="I3" s="346"/>
      <c r="J3" s="346"/>
      <c r="K3" s="346"/>
      <c r="L3" s="338" t="s">
        <v>31</v>
      </c>
      <c r="M3" s="332" t="s">
        <v>38</v>
      </c>
      <c r="N3" s="333"/>
      <c r="O3" s="333"/>
      <c r="P3" s="333"/>
      <c r="Q3" s="364" t="s">
        <v>39</v>
      </c>
      <c r="R3" s="361" t="s">
        <v>21</v>
      </c>
      <c r="S3" s="358" t="s">
        <v>202</v>
      </c>
      <c r="T3" s="361" t="s">
        <v>40</v>
      </c>
      <c r="U3" s="332" t="s">
        <v>22</v>
      </c>
      <c r="V3" s="333"/>
      <c r="W3" s="333"/>
      <c r="X3" s="333"/>
      <c r="Y3" s="333"/>
      <c r="Z3" s="333"/>
    </row>
    <row r="4" spans="1:38" ht="21" customHeight="1">
      <c r="A4" s="350"/>
      <c r="B4" s="353"/>
      <c r="C4" s="355"/>
      <c r="D4" s="356" t="s">
        <v>32</v>
      </c>
      <c r="E4" s="338" t="s">
        <v>23</v>
      </c>
      <c r="F4" s="338" t="s">
        <v>24</v>
      </c>
      <c r="G4" s="340" t="s">
        <v>33</v>
      </c>
      <c r="H4" s="338" t="s">
        <v>32</v>
      </c>
      <c r="I4" s="338" t="s">
        <v>23</v>
      </c>
      <c r="J4" s="340" t="s">
        <v>24</v>
      </c>
      <c r="K4" s="338" t="s">
        <v>33</v>
      </c>
      <c r="L4" s="342"/>
      <c r="M4" s="343" t="s">
        <v>41</v>
      </c>
      <c r="N4" s="343" t="s">
        <v>42</v>
      </c>
      <c r="O4" s="343" t="s">
        <v>43</v>
      </c>
      <c r="P4" s="343" t="s">
        <v>4</v>
      </c>
      <c r="Q4" s="365"/>
      <c r="R4" s="362"/>
      <c r="S4" s="359"/>
      <c r="T4" s="362"/>
      <c r="U4" s="343" t="s">
        <v>44</v>
      </c>
      <c r="V4" s="343" t="s">
        <v>195</v>
      </c>
      <c r="W4" s="343" t="s">
        <v>205</v>
      </c>
      <c r="X4" s="343" t="s">
        <v>197</v>
      </c>
      <c r="Y4" s="332" t="s">
        <v>198</v>
      </c>
      <c r="Z4" s="333"/>
    </row>
    <row r="5" spans="1:38" ht="21" customHeight="1">
      <c r="A5" s="351"/>
      <c r="B5" s="354"/>
      <c r="C5" s="355"/>
      <c r="D5" s="357"/>
      <c r="E5" s="339"/>
      <c r="F5" s="339"/>
      <c r="G5" s="341"/>
      <c r="H5" s="339"/>
      <c r="I5" s="339"/>
      <c r="J5" s="341"/>
      <c r="K5" s="339"/>
      <c r="L5" s="339"/>
      <c r="M5" s="344"/>
      <c r="N5" s="344"/>
      <c r="O5" s="344"/>
      <c r="P5" s="344"/>
      <c r="Q5" s="366"/>
      <c r="R5" s="363"/>
      <c r="S5" s="360"/>
      <c r="T5" s="363"/>
      <c r="U5" s="344"/>
      <c r="V5" s="344"/>
      <c r="W5" s="344"/>
      <c r="X5" s="344"/>
      <c r="Y5" s="138" t="s">
        <v>199</v>
      </c>
      <c r="Z5" s="138" t="s">
        <v>200</v>
      </c>
    </row>
    <row r="6" spans="1:38" ht="24.95" customHeight="1">
      <c r="A6" s="334" t="s">
        <v>190</v>
      </c>
      <c r="B6" s="78" t="s">
        <v>34</v>
      </c>
      <c r="C6" s="42" t="s">
        <v>77</v>
      </c>
      <c r="D6" s="72">
        <v>400000</v>
      </c>
      <c r="E6" s="73">
        <v>0</v>
      </c>
      <c r="F6" s="73">
        <v>0</v>
      </c>
      <c r="G6" s="74">
        <v>400000</v>
      </c>
      <c r="H6" s="74">
        <v>232221</v>
      </c>
      <c r="I6" s="74">
        <v>0</v>
      </c>
      <c r="J6" s="74">
        <v>0</v>
      </c>
      <c r="K6" s="74">
        <v>232221</v>
      </c>
      <c r="L6" s="75" t="s">
        <v>36</v>
      </c>
      <c r="M6" s="74">
        <v>895</v>
      </c>
      <c r="N6" s="74">
        <v>0</v>
      </c>
      <c r="O6" s="74">
        <v>1280</v>
      </c>
      <c r="P6" s="74">
        <v>0</v>
      </c>
      <c r="Q6" s="76" t="s">
        <v>88</v>
      </c>
      <c r="R6" s="74">
        <v>198906</v>
      </c>
      <c r="S6" s="74" t="s">
        <v>45</v>
      </c>
      <c r="T6" s="77" t="s">
        <v>89</v>
      </c>
      <c r="U6" s="74" t="s">
        <v>25</v>
      </c>
      <c r="V6" s="74" t="s">
        <v>196</v>
      </c>
      <c r="W6" s="139" t="s">
        <v>201</v>
      </c>
      <c r="X6" s="139" t="s">
        <v>201</v>
      </c>
      <c r="Y6" s="139" t="s">
        <v>201</v>
      </c>
      <c r="Z6" s="385" t="s">
        <v>201</v>
      </c>
    </row>
    <row r="7" spans="1:38" ht="24.95" customHeight="1">
      <c r="A7" s="335"/>
      <c r="B7" s="71" t="s">
        <v>35</v>
      </c>
      <c r="C7" s="79" t="s">
        <v>37</v>
      </c>
      <c r="D7" s="72">
        <v>170000</v>
      </c>
      <c r="E7" s="73">
        <v>0</v>
      </c>
      <c r="F7" s="73">
        <v>0</v>
      </c>
      <c r="G7" s="74">
        <v>170000</v>
      </c>
      <c r="H7" s="74">
        <v>121791</v>
      </c>
      <c r="I7" s="74">
        <v>0</v>
      </c>
      <c r="J7" s="74">
        <v>0</v>
      </c>
      <c r="K7" s="74">
        <v>121791</v>
      </c>
      <c r="L7" s="75"/>
      <c r="M7" s="74">
        <v>0</v>
      </c>
      <c r="N7" s="74">
        <v>0</v>
      </c>
      <c r="O7" s="74">
        <v>0</v>
      </c>
      <c r="P7" s="74">
        <v>0</v>
      </c>
      <c r="Q7" s="76" t="s">
        <v>90</v>
      </c>
      <c r="R7" s="74">
        <v>102644</v>
      </c>
      <c r="S7" s="74" t="s">
        <v>45</v>
      </c>
      <c r="T7" s="77" t="s">
        <v>46</v>
      </c>
      <c r="U7" s="74" t="s">
        <v>25</v>
      </c>
      <c r="V7" s="74" t="s">
        <v>196</v>
      </c>
      <c r="W7" s="139" t="s">
        <v>201</v>
      </c>
      <c r="X7" s="139" t="s">
        <v>201</v>
      </c>
      <c r="Y7" s="139" t="s">
        <v>201</v>
      </c>
      <c r="Z7" s="385" t="s">
        <v>201</v>
      </c>
    </row>
    <row r="8" spans="1:38" ht="24.95" customHeight="1">
      <c r="A8" s="334" t="s">
        <v>191</v>
      </c>
      <c r="B8" s="78" t="s">
        <v>34</v>
      </c>
      <c r="C8" s="42" t="s">
        <v>77</v>
      </c>
      <c r="D8" s="72">
        <v>400000</v>
      </c>
      <c r="E8" s="73">
        <v>0</v>
      </c>
      <c r="F8" s="74">
        <v>0</v>
      </c>
      <c r="G8" s="43">
        <v>400000</v>
      </c>
      <c r="H8" s="44">
        <v>233775</v>
      </c>
      <c r="I8" s="74">
        <v>0</v>
      </c>
      <c r="J8" s="74">
        <v>0</v>
      </c>
      <c r="K8" s="43">
        <v>233775</v>
      </c>
      <c r="L8" s="63" t="s">
        <v>78</v>
      </c>
      <c r="M8" s="43">
        <v>924</v>
      </c>
      <c r="N8" s="43">
        <v>0</v>
      </c>
      <c r="O8" s="43">
        <v>1076</v>
      </c>
      <c r="P8" s="43">
        <v>0</v>
      </c>
      <c r="Q8" s="45" t="s">
        <v>81</v>
      </c>
      <c r="R8" s="43">
        <v>198906</v>
      </c>
      <c r="S8" s="43" t="s">
        <v>82</v>
      </c>
      <c r="T8" s="46" t="s">
        <v>83</v>
      </c>
      <c r="U8" s="74" t="s">
        <v>25</v>
      </c>
      <c r="V8" s="74" t="s">
        <v>196</v>
      </c>
      <c r="W8" s="139" t="s">
        <v>201</v>
      </c>
      <c r="X8" s="139" t="s">
        <v>201</v>
      </c>
      <c r="Y8" s="139" t="s">
        <v>201</v>
      </c>
      <c r="Z8" s="385" t="s">
        <v>201</v>
      </c>
    </row>
    <row r="9" spans="1:38" ht="24.95" customHeight="1">
      <c r="A9" s="335"/>
      <c r="B9" s="71" t="s">
        <v>35</v>
      </c>
      <c r="C9" s="42" t="s">
        <v>79</v>
      </c>
      <c r="D9" s="72">
        <v>170000</v>
      </c>
      <c r="E9" s="74">
        <v>0</v>
      </c>
      <c r="F9" s="74">
        <v>0</v>
      </c>
      <c r="G9" s="43">
        <v>170000</v>
      </c>
      <c r="H9" s="44">
        <v>115091</v>
      </c>
      <c r="I9" s="74">
        <v>0</v>
      </c>
      <c r="J9" s="74">
        <v>0</v>
      </c>
      <c r="K9" s="43">
        <v>115091</v>
      </c>
      <c r="L9" s="63" t="s">
        <v>80</v>
      </c>
      <c r="M9" s="43">
        <v>0</v>
      </c>
      <c r="N9" s="43">
        <v>0</v>
      </c>
      <c r="O9" s="43">
        <v>0</v>
      </c>
      <c r="P9" s="43">
        <v>0</v>
      </c>
      <c r="Q9" s="45" t="s">
        <v>86</v>
      </c>
      <c r="R9" s="43">
        <v>102644</v>
      </c>
      <c r="S9" s="43" t="s">
        <v>82</v>
      </c>
      <c r="T9" s="46" t="s">
        <v>87</v>
      </c>
      <c r="U9" s="74" t="s">
        <v>25</v>
      </c>
      <c r="V9" s="74" t="s">
        <v>196</v>
      </c>
      <c r="W9" s="139" t="s">
        <v>201</v>
      </c>
      <c r="X9" s="139" t="s">
        <v>201</v>
      </c>
      <c r="Y9" s="139" t="s">
        <v>201</v>
      </c>
      <c r="Z9" s="385" t="s">
        <v>201</v>
      </c>
    </row>
    <row r="10" spans="1:38" ht="24.95" customHeight="1">
      <c r="A10" s="334" t="s">
        <v>192</v>
      </c>
      <c r="B10" s="78" t="s">
        <v>34</v>
      </c>
      <c r="C10" s="42" t="s">
        <v>77</v>
      </c>
      <c r="D10" s="72">
        <v>400000</v>
      </c>
      <c r="E10" s="74">
        <v>0</v>
      </c>
      <c r="F10" s="74">
        <v>0</v>
      </c>
      <c r="G10" s="43">
        <v>400000</v>
      </c>
      <c r="H10" s="44">
        <v>185527</v>
      </c>
      <c r="I10" s="74">
        <v>0</v>
      </c>
      <c r="J10" s="74">
        <v>0</v>
      </c>
      <c r="K10" s="43">
        <v>185527</v>
      </c>
      <c r="L10" s="63" t="s">
        <v>78</v>
      </c>
      <c r="M10" s="43">
        <v>910</v>
      </c>
      <c r="N10" s="43">
        <v>0</v>
      </c>
      <c r="O10" s="43">
        <v>1085</v>
      </c>
      <c r="P10" s="43">
        <v>0</v>
      </c>
      <c r="Q10" s="45" t="s">
        <v>81</v>
      </c>
      <c r="R10" s="43">
        <v>198906</v>
      </c>
      <c r="S10" s="43" t="s">
        <v>45</v>
      </c>
      <c r="T10" s="46" t="s">
        <v>83</v>
      </c>
      <c r="U10" s="74" t="s">
        <v>25</v>
      </c>
      <c r="V10" s="74" t="s">
        <v>196</v>
      </c>
      <c r="W10" s="139" t="s">
        <v>201</v>
      </c>
      <c r="X10" s="139" t="s">
        <v>201</v>
      </c>
      <c r="Y10" s="139" t="s">
        <v>201</v>
      </c>
      <c r="Z10" s="385" t="s">
        <v>201</v>
      </c>
    </row>
    <row r="11" spans="1:38" ht="24.95" customHeight="1">
      <c r="A11" s="335"/>
      <c r="B11" s="98" t="s">
        <v>35</v>
      </c>
      <c r="C11" s="97" t="s">
        <v>136</v>
      </c>
      <c r="D11" s="99">
        <v>170000</v>
      </c>
      <c r="E11" s="100">
        <v>0</v>
      </c>
      <c r="F11" s="100">
        <v>0</v>
      </c>
      <c r="G11" s="100">
        <v>170000</v>
      </c>
      <c r="H11" s="101">
        <v>94983</v>
      </c>
      <c r="I11" s="102">
        <v>0</v>
      </c>
      <c r="J11" s="102">
        <v>0</v>
      </c>
      <c r="K11" s="100">
        <v>94983</v>
      </c>
      <c r="L11" s="103" t="s">
        <v>137</v>
      </c>
      <c r="M11" s="100">
        <v>0</v>
      </c>
      <c r="N11" s="43">
        <v>0</v>
      </c>
      <c r="O11" s="100">
        <v>0</v>
      </c>
      <c r="P11" s="100">
        <v>0</v>
      </c>
      <c r="Q11" s="104" t="s">
        <v>90</v>
      </c>
      <c r="R11" s="100">
        <v>102644</v>
      </c>
      <c r="S11" s="100" t="s">
        <v>138</v>
      </c>
      <c r="T11" s="105" t="s">
        <v>139</v>
      </c>
      <c r="U11" s="74" t="s">
        <v>25</v>
      </c>
      <c r="V11" s="74" t="s">
        <v>196</v>
      </c>
      <c r="W11" s="139" t="s">
        <v>201</v>
      </c>
      <c r="X11" s="139" t="s">
        <v>201</v>
      </c>
      <c r="Y11" s="139" t="s">
        <v>201</v>
      </c>
      <c r="Z11" s="385" t="s">
        <v>201</v>
      </c>
    </row>
    <row r="12" spans="1:38" s="40" customFormat="1" ht="24.95" customHeight="1">
      <c r="A12" s="334" t="s">
        <v>193</v>
      </c>
      <c r="B12" s="78" t="s">
        <v>166</v>
      </c>
      <c r="C12" s="42" t="s">
        <v>77</v>
      </c>
      <c r="D12" s="72">
        <v>400000</v>
      </c>
      <c r="E12" s="74">
        <v>0</v>
      </c>
      <c r="F12" s="74">
        <v>0</v>
      </c>
      <c r="G12" s="43">
        <v>400000</v>
      </c>
      <c r="H12" s="72">
        <v>189195</v>
      </c>
      <c r="I12" s="74">
        <v>0</v>
      </c>
      <c r="J12" s="74">
        <v>0</v>
      </c>
      <c r="K12" s="74">
        <v>189195</v>
      </c>
      <c r="L12" s="63" t="s">
        <v>78</v>
      </c>
      <c r="M12" s="43">
        <v>883</v>
      </c>
      <c r="N12" s="43">
        <v>0</v>
      </c>
      <c r="O12" s="43">
        <v>1155</v>
      </c>
      <c r="P12" s="43">
        <v>0</v>
      </c>
      <c r="Q12" s="45" t="s">
        <v>81</v>
      </c>
      <c r="R12" s="43">
        <v>198906</v>
      </c>
      <c r="S12" s="43" t="s">
        <v>82</v>
      </c>
      <c r="T12" s="46" t="s">
        <v>89</v>
      </c>
      <c r="U12" s="74" t="s">
        <v>25</v>
      </c>
      <c r="V12" s="74" t="s">
        <v>196</v>
      </c>
      <c r="W12" s="139" t="s">
        <v>201</v>
      </c>
      <c r="X12" s="139" t="s">
        <v>201</v>
      </c>
      <c r="Y12" s="139" t="s">
        <v>201</v>
      </c>
      <c r="Z12" s="385" t="s">
        <v>201</v>
      </c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</row>
    <row r="13" spans="1:38" s="40" customFormat="1" ht="24.95" customHeight="1">
      <c r="A13" s="335"/>
      <c r="B13" s="98" t="s">
        <v>167</v>
      </c>
      <c r="C13" s="97" t="s">
        <v>79</v>
      </c>
      <c r="D13" s="99">
        <v>170000</v>
      </c>
      <c r="E13" s="100">
        <v>0</v>
      </c>
      <c r="F13" s="100">
        <v>0</v>
      </c>
      <c r="G13" s="100">
        <v>170000</v>
      </c>
      <c r="H13" s="99">
        <v>102528</v>
      </c>
      <c r="I13" s="74">
        <v>0</v>
      </c>
      <c r="J13" s="74">
        <v>0</v>
      </c>
      <c r="K13" s="102">
        <v>102528</v>
      </c>
      <c r="L13" s="103" t="s">
        <v>168</v>
      </c>
      <c r="M13" s="100">
        <v>0</v>
      </c>
      <c r="N13" s="43">
        <v>0</v>
      </c>
      <c r="O13" s="100">
        <v>0</v>
      </c>
      <c r="P13" s="100">
        <v>0</v>
      </c>
      <c r="Q13" s="104" t="s">
        <v>86</v>
      </c>
      <c r="R13" s="100">
        <v>102644</v>
      </c>
      <c r="S13" s="100" t="s">
        <v>82</v>
      </c>
      <c r="T13" s="114">
        <v>0</v>
      </c>
      <c r="U13" s="74" t="s">
        <v>25</v>
      </c>
      <c r="V13" s="74" t="s">
        <v>196</v>
      </c>
      <c r="W13" s="139" t="s">
        <v>201</v>
      </c>
      <c r="X13" s="139" t="s">
        <v>201</v>
      </c>
      <c r="Y13" s="139" t="s">
        <v>201</v>
      </c>
      <c r="Z13" s="385" t="s">
        <v>201</v>
      </c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1:38" s="40" customFormat="1" ht="24.95" customHeight="1">
      <c r="A14" s="334" t="s">
        <v>179</v>
      </c>
      <c r="B14" s="78" t="s">
        <v>166</v>
      </c>
      <c r="C14" s="42" t="s">
        <v>77</v>
      </c>
      <c r="D14" s="72">
        <v>400000</v>
      </c>
      <c r="E14" s="74">
        <v>0</v>
      </c>
      <c r="F14" s="74">
        <v>0</v>
      </c>
      <c r="G14" s="43">
        <v>400000</v>
      </c>
      <c r="H14" s="72">
        <v>220711</v>
      </c>
      <c r="I14" s="74">
        <v>0</v>
      </c>
      <c r="J14" s="74">
        <v>0</v>
      </c>
      <c r="K14" s="74">
        <v>220711</v>
      </c>
      <c r="L14" s="115" t="s">
        <v>183</v>
      </c>
      <c r="M14" s="43">
        <v>901</v>
      </c>
      <c r="N14" s="43">
        <v>0</v>
      </c>
      <c r="O14" s="43">
        <v>911</v>
      </c>
      <c r="P14" s="43">
        <v>0</v>
      </c>
      <c r="Q14" s="116">
        <v>31970</v>
      </c>
      <c r="R14" s="117">
        <v>781923</v>
      </c>
      <c r="S14" s="117" t="s">
        <v>184</v>
      </c>
      <c r="T14" s="117" t="s">
        <v>185</v>
      </c>
      <c r="U14" s="74" t="s">
        <v>25</v>
      </c>
      <c r="V14" s="74" t="s">
        <v>196</v>
      </c>
      <c r="W14" s="139" t="s">
        <v>201</v>
      </c>
      <c r="X14" s="139" t="s">
        <v>201</v>
      </c>
      <c r="Y14" s="139" t="s">
        <v>201</v>
      </c>
      <c r="Z14" s="385" t="s">
        <v>201</v>
      </c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s="40" customFormat="1" ht="24.95" customHeight="1">
      <c r="A15" s="335"/>
      <c r="B15" s="98" t="s">
        <v>167</v>
      </c>
      <c r="C15" s="97" t="s">
        <v>79</v>
      </c>
      <c r="D15" s="141">
        <f t="shared" ref="D15:D19" si="0">SUM(E15:G15)</f>
        <v>170000</v>
      </c>
      <c r="E15" s="150" t="s">
        <v>186</v>
      </c>
      <c r="F15" s="142" t="s">
        <v>186</v>
      </c>
      <c r="G15" s="141">
        <v>170000</v>
      </c>
      <c r="H15" s="141">
        <f t="shared" ref="H15:H19" si="1">SUM(I15:K15)</f>
        <v>91368.2</v>
      </c>
      <c r="I15" s="102">
        <v>0</v>
      </c>
      <c r="J15" s="102">
        <v>0</v>
      </c>
      <c r="K15" s="141">
        <v>91368.2</v>
      </c>
      <c r="L15" s="143" t="s">
        <v>187</v>
      </c>
      <c r="M15" s="142" t="s">
        <v>186</v>
      </c>
      <c r="N15" s="100">
        <v>0</v>
      </c>
      <c r="O15" s="142" t="s">
        <v>186</v>
      </c>
      <c r="P15" s="142" t="s">
        <v>186</v>
      </c>
      <c r="Q15" s="144">
        <v>35766</v>
      </c>
      <c r="R15" s="141">
        <v>102627</v>
      </c>
      <c r="S15" s="141" t="s">
        <v>184</v>
      </c>
      <c r="T15" s="141" t="s">
        <v>188</v>
      </c>
      <c r="U15" s="102" t="s">
        <v>25</v>
      </c>
      <c r="V15" s="102" t="s">
        <v>196</v>
      </c>
      <c r="W15" s="140" t="s">
        <v>201</v>
      </c>
      <c r="X15" s="140" t="s">
        <v>201</v>
      </c>
      <c r="Y15" s="140" t="s">
        <v>201</v>
      </c>
      <c r="Z15" s="386" t="s">
        <v>201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ht="24" customHeight="1">
      <c r="A16" s="336" t="s">
        <v>189</v>
      </c>
      <c r="B16" s="155" t="s">
        <v>34</v>
      </c>
      <c r="C16" s="42" t="s">
        <v>77</v>
      </c>
      <c r="D16" s="145">
        <f t="shared" si="0"/>
        <v>400000</v>
      </c>
      <c r="E16" s="146">
        <v>0</v>
      </c>
      <c r="F16" s="146">
        <v>59600</v>
      </c>
      <c r="G16" s="145">
        <v>340400</v>
      </c>
      <c r="H16" s="145">
        <f t="shared" si="1"/>
        <v>223839</v>
      </c>
      <c r="I16" s="146">
        <v>0</v>
      </c>
      <c r="J16" s="146">
        <v>33352</v>
      </c>
      <c r="K16" s="145">
        <v>190487</v>
      </c>
      <c r="L16" s="147" t="s">
        <v>207</v>
      </c>
      <c r="M16" s="145">
        <v>910.1</v>
      </c>
      <c r="N16" s="146">
        <v>0</v>
      </c>
      <c r="O16" s="145">
        <v>1203.2</v>
      </c>
      <c r="P16" s="146">
        <v>0</v>
      </c>
      <c r="Q16" s="148">
        <v>31970</v>
      </c>
      <c r="R16" s="145">
        <v>195304</v>
      </c>
      <c r="S16" s="145" t="s">
        <v>82</v>
      </c>
      <c r="T16" s="145" t="s">
        <v>83</v>
      </c>
      <c r="U16" s="145" t="s">
        <v>206</v>
      </c>
      <c r="V16" s="145" t="s">
        <v>84</v>
      </c>
      <c r="W16" s="145" t="s">
        <v>203</v>
      </c>
      <c r="X16" s="151" t="s">
        <v>208</v>
      </c>
      <c r="Y16" s="149" t="s">
        <v>85</v>
      </c>
      <c r="Z16" s="387" t="s">
        <v>204</v>
      </c>
      <c r="AA16" s="152"/>
      <c r="AB16" s="153"/>
    </row>
    <row r="17" spans="1:28" ht="25.5" customHeight="1">
      <c r="A17" s="337"/>
      <c r="B17" s="166" t="s">
        <v>209</v>
      </c>
      <c r="C17" s="42" t="s">
        <v>79</v>
      </c>
      <c r="D17" s="145">
        <f t="shared" si="0"/>
        <v>170000</v>
      </c>
      <c r="E17" s="146">
        <v>0</v>
      </c>
      <c r="F17" s="146">
        <v>0</v>
      </c>
      <c r="G17" s="145">
        <v>170000</v>
      </c>
      <c r="H17" s="145">
        <f t="shared" si="1"/>
        <v>106063</v>
      </c>
      <c r="I17" s="146">
        <v>0</v>
      </c>
      <c r="J17" s="146">
        <v>0</v>
      </c>
      <c r="K17" s="145">
        <v>106063</v>
      </c>
      <c r="L17" s="147" t="s">
        <v>187</v>
      </c>
      <c r="M17" s="146">
        <v>0</v>
      </c>
      <c r="N17" s="146">
        <v>0</v>
      </c>
      <c r="O17" s="146">
        <v>0</v>
      </c>
      <c r="P17" s="146">
        <v>0</v>
      </c>
      <c r="Q17" s="148">
        <v>35766</v>
      </c>
      <c r="R17" s="145">
        <v>111013</v>
      </c>
      <c r="S17" s="145" t="s">
        <v>82</v>
      </c>
      <c r="T17" s="145" t="s">
        <v>87</v>
      </c>
      <c r="U17" s="145" t="s">
        <v>206</v>
      </c>
      <c r="V17" s="145" t="s">
        <v>84</v>
      </c>
      <c r="W17" s="145" t="s">
        <v>203</v>
      </c>
      <c r="X17" s="151" t="s">
        <v>208</v>
      </c>
      <c r="Y17" s="149" t="s">
        <v>85</v>
      </c>
      <c r="Z17" s="387" t="s">
        <v>204</v>
      </c>
      <c r="AA17" s="152"/>
      <c r="AB17" s="153"/>
    </row>
    <row r="18" spans="1:28" ht="24" customHeight="1">
      <c r="A18" s="336" t="s">
        <v>293</v>
      </c>
      <c r="B18" s="155" t="s">
        <v>294</v>
      </c>
      <c r="C18" s="42" t="s">
        <v>77</v>
      </c>
      <c r="D18" s="145">
        <f t="shared" si="0"/>
        <v>400000</v>
      </c>
      <c r="E18" s="146">
        <v>0</v>
      </c>
      <c r="F18" s="146">
        <v>0</v>
      </c>
      <c r="G18" s="145">
        <v>400000</v>
      </c>
      <c r="H18" s="145">
        <f t="shared" si="1"/>
        <v>218191.8</v>
      </c>
      <c r="I18" s="146">
        <v>0</v>
      </c>
      <c r="J18" s="146">
        <v>0</v>
      </c>
      <c r="K18" s="145">
        <v>218191.8</v>
      </c>
      <c r="L18" s="147" t="s">
        <v>295</v>
      </c>
      <c r="M18" s="145">
        <v>893.6</v>
      </c>
      <c r="N18" s="146">
        <v>0</v>
      </c>
      <c r="O18" s="145">
        <v>1332.1</v>
      </c>
      <c r="P18" s="146">
        <v>0</v>
      </c>
      <c r="Q18" s="148">
        <v>31970</v>
      </c>
      <c r="R18" s="145">
        <v>416547</v>
      </c>
      <c r="S18" s="145" t="s">
        <v>82</v>
      </c>
      <c r="T18" s="145" t="s">
        <v>185</v>
      </c>
      <c r="U18" s="145" t="s">
        <v>206</v>
      </c>
      <c r="V18" s="145" t="s">
        <v>84</v>
      </c>
      <c r="W18" s="145" t="s">
        <v>85</v>
      </c>
      <c r="X18" s="151" t="s">
        <v>296</v>
      </c>
      <c r="Y18" s="149" t="s">
        <v>203</v>
      </c>
      <c r="Z18" s="387" t="s">
        <v>204</v>
      </c>
      <c r="AA18" s="152"/>
      <c r="AB18" s="153"/>
    </row>
    <row r="19" spans="1:28" ht="25.5" customHeight="1">
      <c r="A19" s="337"/>
      <c r="B19" s="268" t="s">
        <v>297</v>
      </c>
      <c r="C19" s="269" t="s">
        <v>79</v>
      </c>
      <c r="D19" s="270">
        <f t="shared" si="0"/>
        <v>170000</v>
      </c>
      <c r="E19" s="271">
        <v>0</v>
      </c>
      <c r="F19" s="271">
        <v>0</v>
      </c>
      <c r="G19" s="270">
        <v>170000</v>
      </c>
      <c r="H19" s="270">
        <f t="shared" si="1"/>
        <v>103227.1</v>
      </c>
      <c r="I19" s="271">
        <v>0</v>
      </c>
      <c r="J19" s="271">
        <v>0</v>
      </c>
      <c r="K19" s="270">
        <v>103227.1</v>
      </c>
      <c r="L19" s="272" t="s">
        <v>187</v>
      </c>
      <c r="M19" s="271">
        <v>0</v>
      </c>
      <c r="N19" s="271">
        <v>0</v>
      </c>
      <c r="O19" s="271">
        <v>0</v>
      </c>
      <c r="P19" s="271">
        <v>0</v>
      </c>
      <c r="Q19" s="273">
        <v>35766</v>
      </c>
      <c r="R19" s="270">
        <v>81027</v>
      </c>
      <c r="S19" s="270" t="s">
        <v>82</v>
      </c>
      <c r="T19" s="270" t="s">
        <v>188</v>
      </c>
      <c r="U19" s="270" t="s">
        <v>206</v>
      </c>
      <c r="V19" s="270" t="s">
        <v>84</v>
      </c>
      <c r="W19" s="270" t="s">
        <v>85</v>
      </c>
      <c r="X19" s="274" t="s">
        <v>296</v>
      </c>
      <c r="Y19" s="275" t="s">
        <v>203</v>
      </c>
      <c r="Z19" s="388" t="s">
        <v>204</v>
      </c>
      <c r="AA19" s="152"/>
      <c r="AB19" s="153"/>
    </row>
    <row r="20" spans="1:28">
      <c r="R20" s="107"/>
    </row>
    <row r="21" spans="1:28" ht="13.5">
      <c r="A21" s="331" t="s">
        <v>172</v>
      </c>
      <c r="B21" s="331"/>
      <c r="C21" s="107"/>
      <c r="R21" s="107"/>
      <c r="S21" s="107"/>
      <c r="T21" s="107"/>
    </row>
    <row r="23" spans="1:28" ht="12">
      <c r="B23" s="12"/>
      <c r="C23" s="13"/>
      <c r="D23" s="12"/>
      <c r="E23" s="13"/>
      <c r="F23" s="14"/>
      <c r="G23" s="11"/>
      <c r="V23" s="154"/>
    </row>
    <row r="24" spans="1:28" ht="12">
      <c r="B24" s="13"/>
      <c r="C24" s="13"/>
      <c r="D24" s="13"/>
      <c r="E24" s="13"/>
      <c r="F24" s="14"/>
      <c r="G24" s="11"/>
      <c r="V24" s="154"/>
    </row>
    <row r="25" spans="1:28">
      <c r="V25" s="154"/>
    </row>
  </sheetData>
  <mergeCells count="38">
    <mergeCell ref="A16:A17"/>
    <mergeCell ref="P4:P5"/>
    <mergeCell ref="R3:R5"/>
    <mergeCell ref="Q3:Q5"/>
    <mergeCell ref="X4:X5"/>
    <mergeCell ref="Y4:Z4"/>
    <mergeCell ref="S3:S5"/>
    <mergeCell ref="T3:T5"/>
    <mergeCell ref="U4:U5"/>
    <mergeCell ref="V4:V5"/>
    <mergeCell ref="W4:W5"/>
    <mergeCell ref="A1:B1"/>
    <mergeCell ref="D3:G3"/>
    <mergeCell ref="H3:K3"/>
    <mergeCell ref="A3:A5"/>
    <mergeCell ref="B3:B5"/>
    <mergeCell ref="C3:C5"/>
    <mergeCell ref="D4:D5"/>
    <mergeCell ref="E4:E5"/>
    <mergeCell ref="F4:F5"/>
    <mergeCell ref="G4:G5"/>
    <mergeCell ref="H4:H5"/>
    <mergeCell ref="A21:B21"/>
    <mergeCell ref="U3:Z3"/>
    <mergeCell ref="A14:A15"/>
    <mergeCell ref="A10:A11"/>
    <mergeCell ref="A6:A7"/>
    <mergeCell ref="A8:A9"/>
    <mergeCell ref="M3:P3"/>
    <mergeCell ref="A12:A13"/>
    <mergeCell ref="A18:A19"/>
    <mergeCell ref="I4:I5"/>
    <mergeCell ref="K4:K5"/>
    <mergeCell ref="J4:J5"/>
    <mergeCell ref="L3:L5"/>
    <mergeCell ref="M4:M5"/>
    <mergeCell ref="N4:N5"/>
    <mergeCell ref="O4:O5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4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="60" zoomScaleNormal="100" workbookViewId="0">
      <selection activeCell="A4" sqref="A4:D10"/>
    </sheetView>
  </sheetViews>
  <sheetFormatPr defaultColWidth="9" defaultRowHeight="13.5"/>
  <cols>
    <col min="1" max="1" width="10.875" style="1" customWidth="1"/>
    <col min="2" max="2" width="12.875" style="1" customWidth="1"/>
    <col min="3" max="3" width="18.75" style="1" customWidth="1"/>
    <col min="4" max="4" width="23.75" style="1" customWidth="1"/>
    <col min="5" max="16384" width="9" style="1"/>
  </cols>
  <sheetData>
    <row r="1" spans="1:5" ht="21" customHeight="1">
      <c r="A1" s="368" t="s">
        <v>176</v>
      </c>
      <c r="B1" s="368"/>
      <c r="C1" s="368"/>
      <c r="D1" s="6"/>
      <c r="E1" s="3"/>
    </row>
    <row r="2" spans="1:5" ht="17.25" customHeight="1">
      <c r="A2" s="6"/>
      <c r="C2" s="6"/>
      <c r="D2" s="6"/>
      <c r="E2" s="3"/>
    </row>
    <row r="3" spans="1:5" ht="18" customHeight="1">
      <c r="A3" s="369" t="s">
        <v>151</v>
      </c>
      <c r="B3" s="369"/>
      <c r="C3" s="7"/>
      <c r="D3" s="7"/>
      <c r="E3" s="3"/>
    </row>
    <row r="4" spans="1:5" ht="22.5" customHeight="1">
      <c r="A4" s="389" t="s">
        <v>162</v>
      </c>
      <c r="B4" s="38" t="s">
        <v>47</v>
      </c>
      <c r="C4" s="38" t="s">
        <v>48</v>
      </c>
      <c r="D4" s="41" t="s">
        <v>49</v>
      </c>
      <c r="E4" s="3"/>
    </row>
    <row r="5" spans="1:5" ht="23.25" customHeight="1">
      <c r="A5" s="47" t="s">
        <v>76</v>
      </c>
      <c r="B5" s="80">
        <v>213136</v>
      </c>
      <c r="C5" s="81">
        <v>55865</v>
      </c>
      <c r="D5" s="88">
        <f t="shared" ref="D5:D8" si="0">C5/B5</f>
        <v>0.26210963891599731</v>
      </c>
      <c r="E5" s="3"/>
    </row>
    <row r="6" spans="1:5" s="15" customFormat="1" ht="23.25" customHeight="1">
      <c r="A6" s="92" t="s">
        <v>92</v>
      </c>
      <c r="B6" s="80">
        <v>208516</v>
      </c>
      <c r="C6" s="81">
        <v>52599</v>
      </c>
      <c r="D6" s="88">
        <f t="shared" si="0"/>
        <v>0.25225402367204436</v>
      </c>
      <c r="E6" s="6"/>
    </row>
    <row r="7" spans="1:5" s="15" customFormat="1" ht="23.25" customHeight="1">
      <c r="A7" s="118" t="s">
        <v>163</v>
      </c>
      <c r="B7" s="80">
        <v>201981</v>
      </c>
      <c r="C7" s="81">
        <v>51844</v>
      </c>
      <c r="D7" s="88">
        <f t="shared" si="0"/>
        <v>0.25667760828988867</v>
      </c>
      <c r="E7" s="6"/>
    </row>
    <row r="8" spans="1:5" s="15" customFormat="1" ht="23.25" customHeight="1">
      <c r="A8" s="118" t="s">
        <v>179</v>
      </c>
      <c r="B8" s="129">
        <v>194379</v>
      </c>
      <c r="C8" s="130">
        <v>50490</v>
      </c>
      <c r="D8" s="137">
        <f t="shared" si="0"/>
        <v>0.25975028166622938</v>
      </c>
      <c r="E8" s="6"/>
    </row>
    <row r="9" spans="1:5" s="15" customFormat="1" ht="23.25" customHeight="1">
      <c r="A9" s="47" t="s">
        <v>189</v>
      </c>
      <c r="B9" s="129">
        <v>184372</v>
      </c>
      <c r="C9" s="130">
        <v>50490</v>
      </c>
      <c r="D9" s="137">
        <v>0.27</v>
      </c>
      <c r="E9" s="6"/>
    </row>
    <row r="10" spans="1:5" ht="22.5" customHeight="1">
      <c r="A10" s="200" t="s">
        <v>240</v>
      </c>
      <c r="B10" s="191">
        <v>175277</v>
      </c>
      <c r="C10" s="192">
        <v>46450</v>
      </c>
      <c r="D10" s="193">
        <v>0.26</v>
      </c>
      <c r="E10" s="3"/>
    </row>
    <row r="11" spans="1:5" ht="15.75" customHeight="1">
      <c r="A11" s="4"/>
      <c r="B11" s="8"/>
      <c r="C11" s="8"/>
      <c r="D11" s="9"/>
      <c r="E11" s="3"/>
    </row>
    <row r="12" spans="1:5">
      <c r="A12" s="367" t="s">
        <v>147</v>
      </c>
      <c r="B12" s="367"/>
      <c r="C12" s="10" t="s">
        <v>1</v>
      </c>
      <c r="D12" s="10" t="s">
        <v>1</v>
      </c>
      <c r="E12" s="3"/>
    </row>
    <row r="13" spans="1:5">
      <c r="A13" s="3"/>
      <c r="B13" s="3"/>
      <c r="C13" s="3"/>
      <c r="D13" s="3"/>
      <c r="E13" s="3"/>
    </row>
    <row r="14" spans="1:5">
      <c r="A14" s="3"/>
      <c r="B14" s="3"/>
      <c r="C14" s="3"/>
      <c r="D14" s="3"/>
    </row>
  </sheetData>
  <mergeCells count="3">
    <mergeCell ref="A12:B12"/>
    <mergeCell ref="A1:C1"/>
    <mergeCell ref="A3:B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="60" zoomScaleNormal="100" workbookViewId="0">
      <selection activeCell="K33" sqref="K33"/>
    </sheetView>
  </sheetViews>
  <sheetFormatPr defaultColWidth="9" defaultRowHeight="13.5"/>
  <cols>
    <col min="1" max="1" width="9.75" style="1" customWidth="1"/>
    <col min="2" max="2" width="12.75" style="1" customWidth="1"/>
    <col min="3" max="3" width="16" style="1" customWidth="1"/>
    <col min="4" max="4" width="14.375" style="1" customWidth="1"/>
    <col min="5" max="5" width="17.5" style="1" customWidth="1"/>
    <col min="6" max="6" width="14.875" style="1" customWidth="1"/>
    <col min="7" max="7" width="10.125" style="1" customWidth="1"/>
    <col min="8" max="16384" width="9" style="1"/>
  </cols>
  <sheetData>
    <row r="1" spans="1:12" ht="20.25" customHeight="1">
      <c r="A1" s="345" t="s">
        <v>126</v>
      </c>
      <c r="B1" s="345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.75" customHeight="1" thickBot="1">
      <c r="A2" s="2"/>
      <c r="B2" s="2"/>
      <c r="C2" s="2"/>
      <c r="D2" s="2"/>
      <c r="E2" s="2"/>
      <c r="F2" s="2"/>
      <c r="G2" s="2"/>
    </row>
    <row r="3" spans="1:12" s="3" customFormat="1" ht="53.25" customHeight="1" thickBot="1">
      <c r="A3" s="370" t="s">
        <v>177</v>
      </c>
      <c r="B3" s="157" t="s">
        <v>217</v>
      </c>
      <c r="C3" s="158" t="s">
        <v>218</v>
      </c>
      <c r="D3" s="158" t="s">
        <v>219</v>
      </c>
      <c r="E3" s="158" t="s">
        <v>210</v>
      </c>
      <c r="F3" s="158" t="s">
        <v>211</v>
      </c>
      <c r="G3" s="371" t="s">
        <v>220</v>
      </c>
      <c r="I3" s="87"/>
    </row>
    <row r="4" spans="1:12" s="3" customFormat="1" ht="24.95" customHeight="1" thickBot="1">
      <c r="A4" s="159" t="s">
        <v>221</v>
      </c>
      <c r="B4" s="160" t="s">
        <v>222</v>
      </c>
      <c r="C4" s="160" t="s">
        <v>223</v>
      </c>
      <c r="D4" s="160" t="s">
        <v>224</v>
      </c>
      <c r="E4" s="160" t="s">
        <v>212</v>
      </c>
      <c r="F4" s="160" t="s">
        <v>213</v>
      </c>
      <c r="G4" s="160" t="s">
        <v>225</v>
      </c>
    </row>
    <row r="5" spans="1:12" s="3" customFormat="1" ht="24.95" customHeight="1">
      <c r="A5" s="156" t="s">
        <v>91</v>
      </c>
      <c r="B5" s="167">
        <v>3.9166666666666673E-3</v>
      </c>
      <c r="C5" s="168">
        <v>0.42499999999999999</v>
      </c>
      <c r="D5" s="167">
        <v>2.4333333333333335E-2</v>
      </c>
      <c r="E5" s="169">
        <v>45</v>
      </c>
      <c r="F5" s="169" t="s">
        <v>186</v>
      </c>
      <c r="G5" s="167">
        <v>2.6083333333333337E-2</v>
      </c>
    </row>
    <row r="6" spans="1:12" s="5" customFormat="1" ht="23.25" customHeight="1">
      <c r="A6" s="156" t="s">
        <v>214</v>
      </c>
      <c r="B6" s="167">
        <v>3.4166666666666672E-3</v>
      </c>
      <c r="C6" s="168">
        <v>0.41666666666666657</v>
      </c>
      <c r="D6" s="167">
        <v>2.116666666666667E-2</v>
      </c>
      <c r="E6" s="169">
        <v>46</v>
      </c>
      <c r="F6" s="169">
        <v>26</v>
      </c>
      <c r="G6" s="167">
        <v>2.6083333333333337E-2</v>
      </c>
    </row>
    <row r="7" spans="1:12" s="5" customFormat="1" ht="22.5" customHeight="1">
      <c r="A7" s="156" t="s">
        <v>215</v>
      </c>
      <c r="B7" s="167">
        <v>3.0000000000000001E-3</v>
      </c>
      <c r="C7" s="168">
        <v>0.40833333333333321</v>
      </c>
      <c r="D7" s="167">
        <v>0.02</v>
      </c>
      <c r="E7" s="169">
        <v>43</v>
      </c>
      <c r="F7" s="169">
        <v>24</v>
      </c>
      <c r="G7" s="167">
        <v>2.5666666666666671E-2</v>
      </c>
    </row>
    <row r="8" spans="1:12" s="5" customFormat="1" ht="24.95" customHeight="1">
      <c r="A8" s="156" t="s">
        <v>216</v>
      </c>
      <c r="B8" s="167">
        <v>3.166666666666667E-3</v>
      </c>
      <c r="C8" s="168">
        <v>0.4416666666666666</v>
      </c>
      <c r="D8" s="167">
        <v>2.0250000000000001E-2</v>
      </c>
      <c r="E8" s="169">
        <v>42</v>
      </c>
      <c r="F8" s="169">
        <v>23</v>
      </c>
      <c r="G8" s="167">
        <v>2.8500000000000008E-2</v>
      </c>
    </row>
    <row r="9" spans="1:12" s="5" customFormat="1" ht="24.95" customHeight="1">
      <c r="A9" s="156" t="s">
        <v>226</v>
      </c>
      <c r="B9" s="167">
        <v>3.0000000000000001E-3</v>
      </c>
      <c r="C9" s="168">
        <v>0.4</v>
      </c>
      <c r="D9" s="167">
        <v>1.9E-2</v>
      </c>
      <c r="E9" s="169">
        <v>39</v>
      </c>
      <c r="F9" s="169">
        <v>22</v>
      </c>
      <c r="G9" s="167">
        <v>2.7E-2</v>
      </c>
    </row>
    <row r="10" spans="1:12" s="5" customFormat="1" ht="24.95" customHeight="1">
      <c r="A10" s="206" t="s">
        <v>244</v>
      </c>
      <c r="B10" s="194">
        <v>3.0000000000000001E-3</v>
      </c>
      <c r="C10" s="195">
        <v>0.5</v>
      </c>
      <c r="D10" s="194">
        <v>1.9E-2</v>
      </c>
      <c r="E10" s="196">
        <v>39</v>
      </c>
      <c r="F10" s="196">
        <v>23</v>
      </c>
      <c r="G10" s="194">
        <v>2.9000000000000001E-2</v>
      </c>
      <c r="J10" s="16"/>
    </row>
    <row r="11" spans="1:12" s="5" customFormat="1" ht="24.95" customHeight="1">
      <c r="A11" s="207"/>
      <c r="B11" s="167"/>
      <c r="C11" s="168"/>
      <c r="D11" s="372"/>
      <c r="E11" s="373"/>
      <c r="F11" s="373"/>
      <c r="G11" s="167"/>
    </row>
    <row r="12" spans="1:12" s="5" customFormat="1" ht="24.95" customHeight="1">
      <c r="A12" s="208" t="s">
        <v>227</v>
      </c>
      <c r="B12" s="197">
        <v>4.0000000000000001E-3</v>
      </c>
      <c r="C12" s="198">
        <v>0.7</v>
      </c>
      <c r="D12" s="197">
        <v>2.9000000000000001E-2</v>
      </c>
      <c r="E12" s="199">
        <v>57</v>
      </c>
      <c r="F12" s="199">
        <v>33</v>
      </c>
      <c r="G12" s="197">
        <v>1.7000000000000001E-2</v>
      </c>
    </row>
    <row r="13" spans="1:12" s="5" customFormat="1" ht="24.95" customHeight="1">
      <c r="A13" s="207" t="s">
        <v>228</v>
      </c>
      <c r="B13" s="167">
        <v>3.0000000000000001E-3</v>
      </c>
      <c r="C13" s="168">
        <v>0.6</v>
      </c>
      <c r="D13" s="167">
        <v>2.5999999999999999E-2</v>
      </c>
      <c r="E13" s="169">
        <v>54</v>
      </c>
      <c r="F13" s="169">
        <v>33</v>
      </c>
      <c r="G13" s="167">
        <v>2.4E-2</v>
      </c>
      <c r="I13" s="108"/>
    </row>
    <row r="14" spans="1:12" s="5" customFormat="1" ht="24.95" customHeight="1">
      <c r="A14" s="207" t="s">
        <v>229</v>
      </c>
      <c r="B14" s="167">
        <v>3.0000000000000001E-3</v>
      </c>
      <c r="C14" s="168">
        <v>0.5</v>
      </c>
      <c r="D14" s="167">
        <v>2.1000000000000001E-2</v>
      </c>
      <c r="E14" s="169">
        <v>54</v>
      </c>
      <c r="F14" s="169">
        <v>33</v>
      </c>
      <c r="G14" s="167">
        <v>3.5999999999999997E-2</v>
      </c>
    </row>
    <row r="15" spans="1:12" s="5" customFormat="1" ht="24.95" customHeight="1">
      <c r="A15" s="207" t="s">
        <v>230</v>
      </c>
      <c r="B15" s="167">
        <v>3.0000000000000001E-3</v>
      </c>
      <c r="C15" s="168">
        <v>0.4</v>
      </c>
      <c r="D15" s="167">
        <v>1.7000000000000001E-2</v>
      </c>
      <c r="E15" s="169">
        <v>40</v>
      </c>
      <c r="F15" s="169">
        <v>19</v>
      </c>
      <c r="G15" s="167">
        <v>3.5999999999999997E-2</v>
      </c>
      <c r="I15" s="109"/>
    </row>
    <row r="16" spans="1:12" s="5" customFormat="1" ht="24.95" customHeight="1">
      <c r="A16" s="207" t="s">
        <v>231</v>
      </c>
      <c r="B16" s="167">
        <v>3.0000000000000001E-3</v>
      </c>
      <c r="C16" s="168">
        <v>0.4</v>
      </c>
      <c r="D16" s="167">
        <v>1.6E-2</v>
      </c>
      <c r="E16" s="169">
        <v>46</v>
      </c>
      <c r="F16" s="169">
        <v>23</v>
      </c>
      <c r="G16" s="167">
        <v>4.8000000000000001E-2</v>
      </c>
    </row>
    <row r="17" spans="1:8" s="5" customFormat="1" ht="24.95" customHeight="1">
      <c r="A17" s="207" t="s">
        <v>232</v>
      </c>
      <c r="B17" s="167">
        <v>2E-3</v>
      </c>
      <c r="C17" s="168">
        <v>0.4</v>
      </c>
      <c r="D17" s="167">
        <v>1.2999999999999999E-2</v>
      </c>
      <c r="E17" s="169">
        <v>32</v>
      </c>
      <c r="F17" s="169">
        <v>20</v>
      </c>
      <c r="G17" s="167">
        <v>4.3999999999999997E-2</v>
      </c>
    </row>
    <row r="18" spans="1:8" s="5" customFormat="1" ht="24.95" customHeight="1">
      <c r="A18" s="207" t="s">
        <v>233</v>
      </c>
      <c r="B18" s="167">
        <v>2E-3</v>
      </c>
      <c r="C18" s="168">
        <v>0.3</v>
      </c>
      <c r="D18" s="167">
        <v>1.0999999999999999E-2</v>
      </c>
      <c r="E18" s="169">
        <v>26</v>
      </c>
      <c r="F18" s="169">
        <v>16</v>
      </c>
      <c r="G18" s="167">
        <v>0.03</v>
      </c>
    </row>
    <row r="19" spans="1:8" s="5" customFormat="1" ht="24.95" customHeight="1">
      <c r="A19" s="207" t="s">
        <v>234</v>
      </c>
      <c r="B19" s="167">
        <v>2E-3</v>
      </c>
      <c r="C19" s="168">
        <v>0.3</v>
      </c>
      <c r="D19" s="167">
        <v>1.2E-2</v>
      </c>
      <c r="E19" s="169">
        <v>26</v>
      </c>
      <c r="F19" s="169">
        <v>16</v>
      </c>
      <c r="G19" s="167">
        <v>0.03</v>
      </c>
      <c r="H19" s="5" t="s">
        <v>127</v>
      </c>
    </row>
    <row r="20" spans="1:8" s="5" customFormat="1" ht="24.95" customHeight="1">
      <c r="A20" s="207" t="s">
        <v>235</v>
      </c>
      <c r="B20" s="167">
        <v>2E-3</v>
      </c>
      <c r="C20" s="168">
        <v>0.3</v>
      </c>
      <c r="D20" s="167">
        <v>1.2999999999999999E-2</v>
      </c>
      <c r="E20" s="169">
        <v>23</v>
      </c>
      <c r="F20" s="169">
        <v>13</v>
      </c>
      <c r="G20" s="167">
        <v>2.5000000000000001E-2</v>
      </c>
    </row>
    <row r="21" spans="1:8" ht="15" customHeight="1">
      <c r="A21" s="207" t="s">
        <v>236</v>
      </c>
      <c r="B21" s="167">
        <v>2E-3</v>
      </c>
      <c r="C21" s="168">
        <v>0.4</v>
      </c>
      <c r="D21" s="167">
        <v>1.7000000000000001E-2</v>
      </c>
      <c r="E21" s="169">
        <v>27</v>
      </c>
      <c r="F21" s="169">
        <v>14</v>
      </c>
      <c r="G21" s="167">
        <v>2.1999999999999999E-2</v>
      </c>
    </row>
    <row r="22" spans="1:8" ht="20.25" customHeight="1">
      <c r="A22" s="207" t="s">
        <v>237</v>
      </c>
      <c r="B22" s="167">
        <v>3.0000000000000001E-3</v>
      </c>
      <c r="C22" s="168">
        <v>0.5</v>
      </c>
      <c r="D22" s="167">
        <v>2.5999999999999999E-2</v>
      </c>
      <c r="E22" s="169">
        <v>41</v>
      </c>
      <c r="F22" s="169">
        <v>21</v>
      </c>
      <c r="G22" s="167">
        <v>1.7000000000000001E-2</v>
      </c>
      <c r="H22" s="17"/>
    </row>
    <row r="23" spans="1:8" ht="21" customHeight="1">
      <c r="A23" s="206" t="s">
        <v>238</v>
      </c>
      <c r="B23" s="194">
        <v>4.0000000000000001E-3</v>
      </c>
      <c r="C23" s="195">
        <v>0.7</v>
      </c>
      <c r="D23" s="194">
        <v>0.03</v>
      </c>
      <c r="E23" s="196">
        <v>42</v>
      </c>
      <c r="F23" s="196">
        <v>29</v>
      </c>
      <c r="G23" s="194">
        <v>1.4E-2</v>
      </c>
    </row>
    <row r="24" spans="1:8">
      <c r="A24" s="4"/>
      <c r="B24" s="17"/>
      <c r="C24" s="17"/>
      <c r="D24" s="17"/>
      <c r="E24" s="17"/>
      <c r="F24" s="17"/>
      <c r="G24" s="17"/>
    </row>
    <row r="25" spans="1:8">
      <c r="A25" s="278" t="s">
        <v>239</v>
      </c>
      <c r="B25" s="278"/>
      <c r="C25" s="278"/>
      <c r="D25" s="278"/>
    </row>
  </sheetData>
  <mergeCells count="2">
    <mergeCell ref="A1:B1"/>
    <mergeCell ref="A25:D25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8</vt:i4>
      </vt:variant>
    </vt:vector>
  </HeadingPairs>
  <TitlesOfParts>
    <vt:vector size="17" baseType="lpstr">
      <vt:lpstr>1.환경오염물질 배출사업장(환경청소과)</vt:lpstr>
      <vt:lpstr>2.환경오염배출사업장 단속 및 행정조치(환경청소과)</vt:lpstr>
      <vt:lpstr>3.쓰레기 수거(환경청소과)</vt:lpstr>
      <vt:lpstr>4.생활폐기물(시 자원순환과)</vt:lpstr>
      <vt:lpstr>5.폐기물 재활용률(시 자원순환과)</vt:lpstr>
      <vt:lpstr>6.하수및분뇨발생량및처리현황(건설안전과, 환경청소과)</vt:lpstr>
      <vt:lpstr>7.하수종말처리장(시 물산업과)</vt:lpstr>
      <vt:lpstr>8.1일 1인당 오수 발생량(시 물산업과)</vt:lpstr>
      <vt:lpstr>9.대기오염(환경청소과)</vt:lpstr>
      <vt:lpstr>'1.환경오염물질 배출사업장(환경청소과)'!Print_Area</vt:lpstr>
      <vt:lpstr>'2.환경오염배출사업장 단속 및 행정조치(환경청소과)'!Print_Area</vt:lpstr>
      <vt:lpstr>'3.쓰레기 수거(환경청소과)'!Print_Area</vt:lpstr>
      <vt:lpstr>'4.생활폐기물(시 자원순환과)'!Print_Area</vt:lpstr>
      <vt:lpstr>'5.폐기물 재활용률(시 자원순환과)'!Print_Area</vt:lpstr>
      <vt:lpstr>'6.하수및분뇨발생량및처리현황(건설안전과, 환경청소과)'!Print_Area</vt:lpstr>
      <vt:lpstr>'7.하수종말처리장(시 물산업과)'!Print_Area</vt:lpstr>
      <vt:lpstr>'9.대기오염(환경청소과)'!Print_Area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2020-04-06T01:00:02Z</cp:lastPrinted>
  <dcterms:created xsi:type="dcterms:W3CDTF">2015-01-12T01:59:50Z</dcterms:created>
  <dcterms:modified xsi:type="dcterms:W3CDTF">2021-05-26T00:46:22Z</dcterms:modified>
</cp:coreProperties>
</file>